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final\Desktop\CUENTA PUBLICA 2016\SEGUNDO TRIMESTRE 2016\Nueva carpeta\"/>
    </mc:Choice>
  </mc:AlternateContent>
  <bookViews>
    <workbookView xWindow="0" yWindow="0" windowWidth="20490" windowHeight="74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3" i="1" l="1"/>
  <c r="G335" i="1" s="1"/>
  <c r="G196" i="1" l="1"/>
  <c r="G200" i="1"/>
  <c r="G332" i="1"/>
  <c r="G331" i="1"/>
  <c r="G329" i="1"/>
  <c r="G309" i="1"/>
  <c r="G308" i="1"/>
  <c r="G307" i="1"/>
  <c r="G302" i="1"/>
  <c r="G301" i="1"/>
  <c r="G300" i="1"/>
  <c r="G299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5" i="1"/>
  <c r="G234" i="1"/>
  <c r="C233" i="1"/>
  <c r="C232" i="1"/>
  <c r="C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198" i="1"/>
  <c r="G193" i="1"/>
  <c r="G192" i="1"/>
  <c r="G191" i="1"/>
  <c r="G175" i="1"/>
  <c r="G174" i="1"/>
  <c r="G173" i="1"/>
  <c r="G172" i="1"/>
  <c r="G171" i="1"/>
  <c r="G170" i="1"/>
  <c r="G169" i="1"/>
  <c r="G168" i="1"/>
  <c r="G167" i="1"/>
  <c r="G166" i="1"/>
  <c r="G165" i="1"/>
  <c r="G159" i="1"/>
  <c r="G158" i="1"/>
  <c r="G157" i="1"/>
  <c r="G78" i="1"/>
  <c r="G77" i="1"/>
  <c r="G76" i="1"/>
  <c r="G75" i="1"/>
  <c r="G74" i="1"/>
</calcChain>
</file>

<file path=xl/sharedStrings.xml><?xml version="1.0" encoding="utf-8"?>
<sst xmlns="http://schemas.openxmlformats.org/spreadsheetml/2006/main" count="652" uniqueCount="514">
  <si>
    <t>FONDO DE GARANTIA A LA PEQUEÑA Y MEDIANA MINERIA DEL ESTADO DE COAHUILA</t>
  </si>
  <si>
    <t>RELACION DE BIENES QUE COMPONEN SU PATRIOMONIO</t>
  </si>
  <si>
    <t>CODIGO</t>
  </si>
  <si>
    <t>DESCRIPCION DEL BIEN</t>
  </si>
  <si>
    <t>VALOR EN LIBROS</t>
  </si>
  <si>
    <t>MUEBLES DE OFICINA Y OTROS MOBILIARIOS</t>
  </si>
  <si>
    <t>M-0001</t>
  </si>
  <si>
    <t xml:space="preserve">Módulo Secretarial 1.60x1.60 Península Caoba </t>
  </si>
  <si>
    <t>M-0002</t>
  </si>
  <si>
    <t>Archivero vertical 3 gabetas color caoba</t>
  </si>
  <si>
    <t>M-0003</t>
  </si>
  <si>
    <t>Librero de piso color caoba</t>
  </si>
  <si>
    <t>M-0004</t>
  </si>
  <si>
    <t>M-0005</t>
  </si>
  <si>
    <t xml:space="preserve">Sillón ejecutivo sillón alto </t>
  </si>
  <si>
    <t>M-0006</t>
  </si>
  <si>
    <t>Silla  visita</t>
  </si>
  <si>
    <t>M-0007</t>
  </si>
  <si>
    <t>M-0008</t>
  </si>
  <si>
    <t>M-0009</t>
  </si>
  <si>
    <t>M-0010</t>
  </si>
  <si>
    <t>M-0011</t>
  </si>
  <si>
    <t>M-0012</t>
  </si>
  <si>
    <t>M-0013</t>
  </si>
  <si>
    <t>M-0014</t>
  </si>
  <si>
    <t>M-0015</t>
  </si>
  <si>
    <t>M-0016</t>
  </si>
  <si>
    <t xml:space="preserve">Silla   </t>
  </si>
  <si>
    <t>M-0017</t>
  </si>
  <si>
    <t>M-0018</t>
  </si>
  <si>
    <t>M-0019</t>
  </si>
  <si>
    <t>M-0020</t>
  </si>
  <si>
    <t>M-0021</t>
  </si>
  <si>
    <t>M-0022</t>
  </si>
  <si>
    <t>M-0023</t>
  </si>
  <si>
    <t>M-0024</t>
  </si>
  <si>
    <t>Archivero vertical 2 gabetas color caoba</t>
  </si>
  <si>
    <t>M-0025</t>
  </si>
  <si>
    <t>M-0026</t>
  </si>
  <si>
    <t>M-0027</t>
  </si>
  <si>
    <t>M-0028</t>
  </si>
  <si>
    <t>M-0029</t>
  </si>
  <si>
    <t>M-0030</t>
  </si>
  <si>
    <t>M-0031</t>
  </si>
  <si>
    <t>M-0032</t>
  </si>
  <si>
    <t>M-0033</t>
  </si>
  <si>
    <t>M-0034</t>
  </si>
  <si>
    <t xml:space="preserve">Módulo Secretarial Recepción Caoba </t>
  </si>
  <si>
    <t>M-0035</t>
  </si>
  <si>
    <t>M-0036</t>
  </si>
  <si>
    <t>M-0037</t>
  </si>
  <si>
    <t>M-0038</t>
  </si>
  <si>
    <t>M-0039</t>
  </si>
  <si>
    <t>M-0040</t>
  </si>
  <si>
    <t>M-0041</t>
  </si>
  <si>
    <t>M-0042</t>
  </si>
  <si>
    <t>M-0043</t>
  </si>
  <si>
    <t>M-0044</t>
  </si>
  <si>
    <t>Módulo Ejecutivo Península Caoba</t>
  </si>
  <si>
    <t>M-0045</t>
  </si>
  <si>
    <t>M-0046</t>
  </si>
  <si>
    <t>M-0047</t>
  </si>
  <si>
    <t>M-0048</t>
  </si>
  <si>
    <t>M-0049</t>
  </si>
  <si>
    <t>M-0050</t>
  </si>
  <si>
    <t>M-0051</t>
  </si>
  <si>
    <t>M-0052</t>
  </si>
  <si>
    <t>M-0053</t>
  </si>
  <si>
    <t>M-0054</t>
  </si>
  <si>
    <t>M-0055</t>
  </si>
  <si>
    <t>FOTOCOPIADORA SHARP</t>
  </si>
  <si>
    <t>M-0056</t>
  </si>
  <si>
    <t>FAX PANASONIC PAPEL PLANO</t>
  </si>
  <si>
    <t>M-0057</t>
  </si>
  <si>
    <t>MAQUINA ELECTRONICA OLYMPIA</t>
  </si>
  <si>
    <t>M-0058</t>
  </si>
  <si>
    <t>TELEFONO PANASONIC MULTIUSOS</t>
  </si>
  <si>
    <t>M-0059</t>
  </si>
  <si>
    <t>MINSIPLIT</t>
  </si>
  <si>
    <t>M-0060</t>
  </si>
  <si>
    <t>M-0061</t>
  </si>
  <si>
    <t>ESCRITORIO PENINSULA LATERAL CON ARCHIVERO</t>
  </si>
  <si>
    <t>M-0062</t>
  </si>
  <si>
    <t>ARCHIVERO MELAMINA 3 GABETAS</t>
  </si>
  <si>
    <t>M-0063</t>
  </si>
  <si>
    <t>CALCULADORAS PRINTAFORM 1315</t>
  </si>
  <si>
    <t>M-0064</t>
  </si>
  <si>
    <t>DEPRECIACION ACUMULADA HASTA 2009</t>
  </si>
  <si>
    <t>M-0065</t>
  </si>
  <si>
    <t>CARRO PARA IMPRESORA</t>
  </si>
  <si>
    <t>M-0066</t>
  </si>
  <si>
    <t>CAJA FUERTE</t>
  </si>
  <si>
    <t>M-0067</t>
  </si>
  <si>
    <t>ESTANTE</t>
  </si>
  <si>
    <t>M-0068</t>
  </si>
  <si>
    <t>M-0069</t>
  </si>
  <si>
    <t>M-0070</t>
  </si>
  <si>
    <t>M-0071</t>
  </si>
  <si>
    <t>ARMARIO METALICO</t>
  </si>
  <si>
    <t>M-0072</t>
  </si>
  <si>
    <t>VENTILADOR</t>
  </si>
  <si>
    <t>M-0073</t>
  </si>
  <si>
    <t>PIZARRON PORCELANA MARCO ALUMINIO</t>
  </si>
  <si>
    <t>M-0074</t>
  </si>
  <si>
    <t>ENGAROLADORA PARA ARILLO METALICO</t>
  </si>
  <si>
    <t>M-0075</t>
  </si>
  <si>
    <t>REFRIGERADOR</t>
  </si>
  <si>
    <t>M-0076</t>
  </si>
  <si>
    <t>SILLAS PARA CENTRO DE RESCATE</t>
  </si>
  <si>
    <t>M-0077</t>
  </si>
  <si>
    <t>CUBETA CON EXPRIMIDOR INDUSTRIAL AMARILLA</t>
  </si>
  <si>
    <t>M-0078</t>
  </si>
  <si>
    <t>COMPRESOR RECIPROCANTE 5 TONELADAS PARA CSCM</t>
  </si>
  <si>
    <t>M-0079</t>
  </si>
  <si>
    <t>PERSIANAS EN OFICINAS EUFEMIA, MANUEL Y LIC. SANCHEZ</t>
  </si>
  <si>
    <t>M-0080</t>
  </si>
  <si>
    <t>TRITURADORA FELLOWES DS3 CORTE CRUZADO</t>
  </si>
  <si>
    <t>M-0081</t>
  </si>
  <si>
    <t>LOCKER DE MADERA</t>
  </si>
  <si>
    <t>M-0082</t>
  </si>
  <si>
    <t>CONGELADOR PARA GUARDAR LOS EQUIPOS</t>
  </si>
  <si>
    <t>EQUIPO DE COMPUTO</t>
  </si>
  <si>
    <t>E-0001</t>
  </si>
  <si>
    <t>Computadora Presario 31023800+/512/16G</t>
  </si>
  <si>
    <t>E-0002</t>
  </si>
  <si>
    <t>Monitor SAMSUNG LCD 17'' Widescreen</t>
  </si>
  <si>
    <t>E-0003</t>
  </si>
  <si>
    <t>Estereo</t>
  </si>
  <si>
    <t>E-0004</t>
  </si>
  <si>
    <t>JPS Regulador de Voltaje Marza Forza</t>
  </si>
  <si>
    <t>E-0005</t>
  </si>
  <si>
    <t>Impresora Laser SAMSUNG ML 1610</t>
  </si>
  <si>
    <t>E-0006</t>
  </si>
  <si>
    <t>E-0007</t>
  </si>
  <si>
    <t>E-0008</t>
  </si>
  <si>
    <t>E-0009</t>
  </si>
  <si>
    <t>E-0010</t>
  </si>
  <si>
    <t>E-0011</t>
  </si>
  <si>
    <t>E-0012</t>
  </si>
  <si>
    <t>E-0013</t>
  </si>
  <si>
    <t>SONY Camcorder 60G HDD</t>
  </si>
  <si>
    <t>E-0014</t>
  </si>
  <si>
    <t>SONY ACCDVDH2/Pilas repuesto</t>
  </si>
  <si>
    <t>E-0015</t>
  </si>
  <si>
    <t>E-0016</t>
  </si>
  <si>
    <t>Computadora Blue Code</t>
  </si>
  <si>
    <t>E-0017</t>
  </si>
  <si>
    <t>Monitor ACER AL1511</t>
  </si>
  <si>
    <t>E-0018</t>
  </si>
  <si>
    <t>E-0019</t>
  </si>
  <si>
    <t>E-0020</t>
  </si>
  <si>
    <t>E-0021</t>
  </si>
  <si>
    <t>E-0022</t>
  </si>
  <si>
    <t>4YR-800ADH DCC</t>
  </si>
  <si>
    <t>E-0023</t>
  </si>
  <si>
    <t>E-0024</t>
  </si>
  <si>
    <t>E-0025</t>
  </si>
  <si>
    <t>E-0026</t>
  </si>
  <si>
    <t>E-0027</t>
  </si>
  <si>
    <t>Notebook HP Compaq NT921HEW17</t>
  </si>
  <si>
    <t>E-0028</t>
  </si>
  <si>
    <t>E-0029</t>
  </si>
  <si>
    <t>XJ-S4 Proyector XGA</t>
  </si>
  <si>
    <t>E-0030</t>
  </si>
  <si>
    <t>E-0031</t>
  </si>
  <si>
    <t>E-0032</t>
  </si>
  <si>
    <t>E-0033</t>
  </si>
  <si>
    <t>E-0034</t>
  </si>
  <si>
    <t>E-0035</t>
  </si>
  <si>
    <t>E-0036</t>
  </si>
  <si>
    <t>E-0037</t>
  </si>
  <si>
    <t>E-0038</t>
  </si>
  <si>
    <t>E-0039</t>
  </si>
  <si>
    <t xml:space="preserve">LAPTOP TOSHIBA PENTIUM </t>
  </si>
  <si>
    <t>E-0040</t>
  </si>
  <si>
    <t>INTEL 2.13 GHZ 512 MEMORIA RAM, QUEMADOR CD, MONITOR</t>
  </si>
  <si>
    <t>E-0041</t>
  </si>
  <si>
    <t>COMPUTADORA PORTATIL. XN9010 P4</t>
  </si>
  <si>
    <t>E-0042</t>
  </si>
  <si>
    <t>COMPUTADORA CELERON 1.7</t>
  </si>
  <si>
    <t>E-0043</t>
  </si>
  <si>
    <t>ACTUALIZACION DE COMPUTADORA PROCESADOR INTEL</t>
  </si>
  <si>
    <t>E-0044</t>
  </si>
  <si>
    <t>COMPUTADORA INTEL PENTIUM III 866 MHZ</t>
  </si>
  <si>
    <t>E-0045</t>
  </si>
  <si>
    <t>COMPUTADORA PENTIUM 17 GHZ ALASCA</t>
  </si>
  <si>
    <t>E-0046</t>
  </si>
  <si>
    <t xml:space="preserve">COMPUTADORA GENERICA P.4.30 PROCESADOR </t>
  </si>
  <si>
    <t>E-0047</t>
  </si>
  <si>
    <t>1 MEMORIAS EXTRAIBLE</t>
  </si>
  <si>
    <t>E-0048</t>
  </si>
  <si>
    <t>E-0049</t>
  </si>
  <si>
    <t>E-0050</t>
  </si>
  <si>
    <t>E-0051</t>
  </si>
  <si>
    <t>3 REGULADORES</t>
  </si>
  <si>
    <t>E-0052</t>
  </si>
  <si>
    <t>DEPRECIACION ACUMULADA</t>
  </si>
  <si>
    <t>E-0053</t>
  </si>
  <si>
    <t>IMPRESORA HP COLOR LASERJET CP1215</t>
  </si>
  <si>
    <t>E-0054</t>
  </si>
  <si>
    <t>ESCANER PLANO HP SCANJET G2410</t>
  </si>
  <si>
    <t>E-0055</t>
  </si>
  <si>
    <t>CAMARA DIGITAL</t>
  </si>
  <si>
    <t>E-0056</t>
  </si>
  <si>
    <t>REGULADOR</t>
  </si>
  <si>
    <t>E-0057</t>
  </si>
  <si>
    <t>E-0058</t>
  </si>
  <si>
    <t>Comutadora PC</t>
  </si>
  <si>
    <t>E-0059</t>
  </si>
  <si>
    <t xml:space="preserve">Monitor </t>
  </si>
  <si>
    <t>E-0060</t>
  </si>
  <si>
    <t>Computadora Lap- Top</t>
  </si>
  <si>
    <t>E-0061</t>
  </si>
  <si>
    <t>CAMARA DIGITAL COMPACTA</t>
  </si>
  <si>
    <t>E-0062</t>
  </si>
  <si>
    <t>PROYECTOR EPSON POWERLITE</t>
  </si>
  <si>
    <t>E-0063</t>
  </si>
  <si>
    <t xml:space="preserve">Impresora Laser Monocromática </t>
  </si>
  <si>
    <t>E-0064</t>
  </si>
  <si>
    <t>Impresora a color Laser Jet</t>
  </si>
  <si>
    <t>E-0065</t>
  </si>
  <si>
    <t>IMPRESORA DE CREDENCIALES INCONSUMIBLES PARA 5000</t>
  </si>
  <si>
    <t>E-0066</t>
  </si>
  <si>
    <t>COMPRA DE SISTEMA PARA FACTURACION ELECTRONICA</t>
  </si>
  <si>
    <t>E-0067</t>
  </si>
  <si>
    <t>PROYECTOR SONY MOELO EX 271 SUPER VIDEO HDMI LUMENES 3700</t>
  </si>
  <si>
    <t>E-0068</t>
  </si>
  <si>
    <t>SWITCH TP-LINK GIGABIT 16 PUERTOS</t>
  </si>
  <si>
    <t>E-0069</t>
  </si>
  <si>
    <t>ROUTER INALAMBRICO DLINK MODELO DIR827/L</t>
  </si>
  <si>
    <t>E-0070</t>
  </si>
  <si>
    <t>COMPUTADORA GENERIA I34 GB MONITOR 17"</t>
  </si>
  <si>
    <t>E-0071</t>
  </si>
  <si>
    <t>E-0072</t>
  </si>
  <si>
    <t>E-0073</t>
  </si>
  <si>
    <t>CAMARA DIGITAL MARCA CANON MODELO T3I</t>
  </si>
  <si>
    <t>E-0074</t>
  </si>
  <si>
    <t>IMPRESORA SAMSUNG</t>
  </si>
  <si>
    <t>E-0075</t>
  </si>
  <si>
    <t>MEMORIA SD KINGTSTON</t>
  </si>
  <si>
    <t>E-0076</t>
  </si>
  <si>
    <t>E-0077</t>
  </si>
  <si>
    <t>BATERIA CANON LP</t>
  </si>
  <si>
    <t>E-0078</t>
  </si>
  <si>
    <t>E-0079</t>
  </si>
  <si>
    <t>CABLE PARA CAÑON</t>
  </si>
  <si>
    <t>E-0080</t>
  </si>
  <si>
    <t>CABLE VGA</t>
  </si>
  <si>
    <t>E-0081</t>
  </si>
  <si>
    <t>CABLE PARA CAÑON DE VIDEO</t>
  </si>
  <si>
    <t>E-0082</t>
  </si>
  <si>
    <t>E-0083</t>
  </si>
  <si>
    <t>CAMARA DIGITAL CANON</t>
  </si>
  <si>
    <t>E-0084</t>
  </si>
  <si>
    <t>E-0085</t>
  </si>
  <si>
    <t>PROBADRO DE CABLE RJ11 Y RJ45</t>
  </si>
  <si>
    <t>E-0086</t>
  </si>
  <si>
    <t>COMPUTADORA GENERICA 13 GB Y 4 GB</t>
  </si>
  <si>
    <t>E-0087</t>
  </si>
  <si>
    <t>IMPRESORA HP MODELO P1102W</t>
  </si>
  <si>
    <t>E-0088</t>
  </si>
  <si>
    <t>IMPRESORA HP LASERJET 200 COLOR</t>
  </si>
  <si>
    <t>E-0089</t>
  </si>
  <si>
    <t>LAMPARA PARA PROYECTOR</t>
  </si>
  <si>
    <t>E-0090</t>
  </si>
  <si>
    <t>IMPRESORA MODELO HP PI1102W</t>
  </si>
  <si>
    <t>E-0091</t>
  </si>
  <si>
    <t>LAPTOP MARCA DEL SERIE H6ZJ312</t>
  </si>
  <si>
    <t>E-0092</t>
  </si>
  <si>
    <t>CAMARA POWER SHOT CANON A2500</t>
  </si>
  <si>
    <t>E-0093</t>
  </si>
  <si>
    <t>PROYECTOR  OPTOMA MODELO BR323 Y COVERTIDOR</t>
  </si>
  <si>
    <t>E-0094</t>
  </si>
  <si>
    <t>IMPRESORA ZEBRA PARA CREDENCIALES</t>
  </si>
  <si>
    <t>AUTOMOVILES Y CAMIONES</t>
  </si>
  <si>
    <t>AUT-0001</t>
  </si>
  <si>
    <t>LUV'D' CABINA REGULAR 2002 BLANCO NO. SERIE 8GGTFRC192A113677</t>
  </si>
  <si>
    <t>AUT-0003</t>
  </si>
  <si>
    <t>VEHICULO NUEVO CORSA SEDAN 2005 NO. SERIE 93CXM19R05C193403</t>
  </si>
  <si>
    <t>AUT-0004</t>
  </si>
  <si>
    <t>ATTITUDE GLS 2008 AUTOMATICO BLANCO SERIE KMHCN41C09U266716</t>
  </si>
  <si>
    <t>AUT-0005</t>
  </si>
  <si>
    <t>CHEVROLET SILVERADO MODELO 2009 COLOR BLANCO SERIE 3GCEC14X29M102615</t>
  </si>
  <si>
    <t>AUT-0006</t>
  </si>
  <si>
    <t>DEPRECIACION ACUMULADA 2009</t>
  </si>
  <si>
    <t>AUT-0007</t>
  </si>
  <si>
    <t>GRUA</t>
  </si>
  <si>
    <t>AUT-0008</t>
  </si>
  <si>
    <t>AMBULANCIA</t>
  </si>
  <si>
    <t>AUT-0009</t>
  </si>
  <si>
    <t>Aula Movil</t>
  </si>
  <si>
    <t>AUT-0010</t>
  </si>
  <si>
    <t>Ranger Crew Cab</t>
  </si>
  <si>
    <t>AUT-0011</t>
  </si>
  <si>
    <t>F-350 SUPER DUT CAMION</t>
  </si>
  <si>
    <t>AUT-0012</t>
  </si>
  <si>
    <t>RANGER CREW CAB XL AC</t>
  </si>
  <si>
    <t>AUT-0013</t>
  </si>
  <si>
    <t>REMOLQUE PLATAFORMA (TRAILA)</t>
  </si>
  <si>
    <t>AUT-0014</t>
  </si>
  <si>
    <t>PATRIOT 2013</t>
  </si>
  <si>
    <t>AUT-0015</t>
  </si>
  <si>
    <t>CHASIS PARA CAMION</t>
  </si>
  <si>
    <t>AUT-0016</t>
  </si>
  <si>
    <t>NISSAN 2016 NP300 DOBLE CABINA SE TM AC</t>
  </si>
  <si>
    <t>HERRAMIENTAS Y MAQUINAS</t>
  </si>
  <si>
    <t>H-0001</t>
  </si>
  <si>
    <t>Extintor</t>
  </si>
  <si>
    <t>H-0002</t>
  </si>
  <si>
    <t>H-0003</t>
  </si>
  <si>
    <t>H-0004</t>
  </si>
  <si>
    <t>H-0005</t>
  </si>
  <si>
    <t>H-0006</t>
  </si>
  <si>
    <t>H-0008</t>
  </si>
  <si>
    <t>H-0009</t>
  </si>
  <si>
    <t>H-0010</t>
  </si>
  <si>
    <t>Extintor Co2</t>
  </si>
  <si>
    <t>H-0011</t>
  </si>
  <si>
    <t>H-0012</t>
  </si>
  <si>
    <t>EQUIPO DE RESCATE CON RESPIRACION AUTONOMA BG-4</t>
  </si>
  <si>
    <t>H-0013</t>
  </si>
  <si>
    <t>OXING BOOSTER PUMP</t>
  </si>
  <si>
    <t>H-0014</t>
  </si>
  <si>
    <t>RZ 50 E BG-4 TESTER</t>
  </si>
  <si>
    <t>H-0015</t>
  </si>
  <si>
    <t>CILINDOR FIBRA DE CARBON BG-4</t>
  </si>
  <si>
    <t>H-0016</t>
  </si>
  <si>
    <t>CANASTA TRANSLUCIDA REUSABLE PARA ENTRENAMIENTO DE BG-4</t>
  </si>
  <si>
    <t>H-0017</t>
  </si>
  <si>
    <t>BASE PARA RELLENAR CANISTER</t>
  </si>
  <si>
    <t>H-0018</t>
  </si>
  <si>
    <t>DRAGERSORB 400, SODA PARA CANASTA REUSABLE EN BOTE DE 40 LB</t>
  </si>
  <si>
    <t>H-0019</t>
  </si>
  <si>
    <t>AIR KEM A33 DESINFECTANTE 1 GALON</t>
  </si>
  <si>
    <t>H-0020</t>
  </si>
  <si>
    <t>MASCARA PANORAMA NOVA DE SILICO EQUIPO BG-4</t>
  </si>
  <si>
    <t>H-0021</t>
  </si>
  <si>
    <t>ACCESORIOS PARA JGO DE PRUEBAS DE BG-4</t>
  </si>
  <si>
    <t>H-0022</t>
  </si>
  <si>
    <t>LIQUIDO ANTIEMPAÑANTE LIBRE DE ALCOHOL</t>
  </si>
  <si>
    <t>H-0023</t>
  </si>
  <si>
    <t>EQUIPO DE SECADO PARA EQUPO AUTONOMO DRAEGER BG-4</t>
  </si>
  <si>
    <t>H-0024</t>
  </si>
  <si>
    <t>STAND PARA SECADORA DE BG4</t>
  </si>
  <si>
    <t>H-0025</t>
  </si>
  <si>
    <t>AUTORESCATADOR OXY D PLUS, DE UNA HORA</t>
  </si>
  <si>
    <t>H-0026</t>
  </si>
  <si>
    <t>LAMPARA MINERA  KOHELER SERIE E CON BATERIA DE ION-LITIO</t>
  </si>
  <si>
    <t>H-0027</t>
  </si>
  <si>
    <t>CARGADOR MODULAR PAR 10 PIEZAS DE 120 VOLTS PARA LAMPARA SERIE E</t>
  </si>
  <si>
    <t>H-0028</t>
  </si>
  <si>
    <t>CARGADOR INDIVIDUAL PAR ALAMPARA DE 6400 DE 110 VAC</t>
  </si>
  <si>
    <t>H-0029</t>
  </si>
  <si>
    <t>BOMBA SUMERGIBLE</t>
  </si>
  <si>
    <t>H-0030</t>
  </si>
  <si>
    <t>BOMBA DOBLE DIAGRAGMA OPERADA OPR AIRE</t>
  </si>
  <si>
    <t>H-0031</t>
  </si>
  <si>
    <t>COMPRESOR INNGERSOLL RAND CON CAPACIDAD  DE 375 CFM@1259SI</t>
  </si>
  <si>
    <t>H-0032</t>
  </si>
  <si>
    <t>BOMBA TURBINA VERTICAL 100 LPS</t>
  </si>
  <si>
    <t>H-0033</t>
  </si>
  <si>
    <t>BOMBA TURBINA VERTICAL 50 LPS</t>
  </si>
  <si>
    <t>H-0034</t>
  </si>
  <si>
    <t xml:space="preserve">AUTORESCATADOR  </t>
  </si>
  <si>
    <t>H-0035</t>
  </si>
  <si>
    <t xml:space="preserve">TALADRO BLACK CECKER </t>
  </si>
  <si>
    <t>H-0036</t>
  </si>
  <si>
    <t xml:space="preserve">NAVAJA </t>
  </si>
  <si>
    <t>H-0037</t>
  </si>
  <si>
    <t>PINZA CORTE DIAGONAL</t>
  </si>
  <si>
    <t>H-0038</t>
  </si>
  <si>
    <t>PINZAS DE PUNTA CORTE 8 MGOS</t>
  </si>
  <si>
    <t>H-0039</t>
  </si>
  <si>
    <t>PINZA ELECTRICISTA</t>
  </si>
  <si>
    <t>H-0040</t>
  </si>
  <si>
    <t xml:space="preserve">JUEGO DE LLAVES </t>
  </si>
  <si>
    <t>H-0041</t>
  </si>
  <si>
    <t>FLEX-LUFKIN FIBRA DE VIDRIO</t>
  </si>
  <si>
    <t>H-0042</t>
  </si>
  <si>
    <t xml:space="preserve">JUEGO DE DESARMADORES </t>
  </si>
  <si>
    <t>H-0043</t>
  </si>
  <si>
    <t>BROCA DE FIERRO RECTA</t>
  </si>
  <si>
    <t>H-0044</t>
  </si>
  <si>
    <t>H-0045</t>
  </si>
  <si>
    <t>H-0046</t>
  </si>
  <si>
    <t>H-0047</t>
  </si>
  <si>
    <t>H-0048</t>
  </si>
  <si>
    <t>H-0049</t>
  </si>
  <si>
    <t>H-0050</t>
  </si>
  <si>
    <t>BROCA DE CONCRETO</t>
  </si>
  <si>
    <t>H-0051</t>
  </si>
  <si>
    <t>H-0052</t>
  </si>
  <si>
    <t>H-0053</t>
  </si>
  <si>
    <t>H-0054</t>
  </si>
  <si>
    <t>CAJA DE HERRAMIENTAS</t>
  </si>
  <si>
    <t>H-0055</t>
  </si>
  <si>
    <t>CABINO SONOAMORTIGUADA</t>
  </si>
  <si>
    <t>H-0056</t>
  </si>
  <si>
    <t>PODADORA</t>
  </si>
  <si>
    <t>H-0057</t>
  </si>
  <si>
    <t>EQUIPO DE PROTECCION PARA RESCATISTAS</t>
  </si>
  <si>
    <t>H-0058</t>
  </si>
  <si>
    <t>MONITOR MULTIGASES X-AM 7000</t>
  </si>
  <si>
    <t>H-0059</t>
  </si>
  <si>
    <t>SUSPENDERS PARA EQUIPO DE RESCATE</t>
  </si>
  <si>
    <t>H-0060</t>
  </si>
  <si>
    <t>H-0061</t>
  </si>
  <si>
    <t>H-0062</t>
  </si>
  <si>
    <t>H-0063</t>
  </si>
  <si>
    <t>H-0064</t>
  </si>
  <si>
    <t>H-0065</t>
  </si>
  <si>
    <t>H-0066</t>
  </si>
  <si>
    <t>H-0067</t>
  </si>
  <si>
    <t>H-0068</t>
  </si>
  <si>
    <t>H-0069</t>
  </si>
  <si>
    <t>H-0070</t>
  </si>
  <si>
    <t>EQUIPO DE PROTECCION PERSONAL COMPLETO</t>
  </si>
  <si>
    <t>H-0071</t>
  </si>
  <si>
    <t>H-0072</t>
  </si>
  <si>
    <t>H-0073</t>
  </si>
  <si>
    <t>H-0074</t>
  </si>
  <si>
    <t>H-0075</t>
  </si>
  <si>
    <t xml:space="preserve">JUEGO DE GUATES </t>
  </si>
  <si>
    <t>H-0076</t>
  </si>
  <si>
    <t>LONA MINERA</t>
  </si>
  <si>
    <t>H-0077</t>
  </si>
  <si>
    <t>H-0078</t>
  </si>
  <si>
    <t>H-0079</t>
  </si>
  <si>
    <t>H-0080</t>
  </si>
  <si>
    <t>CILINDRO FIBRA DE CARBON BG-4</t>
  </si>
  <si>
    <t>H-0081</t>
  </si>
  <si>
    <t>H-0082</t>
  </si>
  <si>
    <t>FILTROS PARA MASCARILLA</t>
  </si>
  <si>
    <t>H-0083</t>
  </si>
  <si>
    <t>RECIPIENTE PARA HIELO POLIURETANO</t>
  </si>
  <si>
    <t>H-0084</t>
  </si>
  <si>
    <t>H-0085</t>
  </si>
  <si>
    <t>H-0086</t>
  </si>
  <si>
    <t>H-0087</t>
  </si>
  <si>
    <t>CILINDRO PARA OXIGENO</t>
  </si>
  <si>
    <t>H-0088</t>
  </si>
  <si>
    <t>H-0089</t>
  </si>
  <si>
    <t>H-0090</t>
  </si>
  <si>
    <t>H-0091</t>
  </si>
  <si>
    <t>H-0092</t>
  </si>
  <si>
    <t>H-0093</t>
  </si>
  <si>
    <t>DESINFECTANTE CLEANER</t>
  </si>
  <si>
    <t>H-0094</t>
  </si>
  <si>
    <t>MONITOR MULTIGASES X-AM 2000</t>
  </si>
  <si>
    <t>H-0095</t>
  </si>
  <si>
    <t>H-0096</t>
  </si>
  <si>
    <t>LAMPARAS WORKING, EQUIPO DE PROTECCION PARA CUADRILLA DE RESCATE</t>
  </si>
  <si>
    <t>H-0097</t>
  </si>
  <si>
    <t>COMPRA DE EQUIPO DE PROTECCION PARA CUADRILLA DE RESCATE</t>
  </si>
  <si>
    <t>H-0098</t>
  </si>
  <si>
    <t xml:space="preserve"> ANTICIPO COMPRA DE CAMILLA DE RESCATE</t>
  </si>
  <si>
    <t>H-0099</t>
  </si>
  <si>
    <t xml:space="preserve"> ANTICIPO COMPRA DE UNIDAD DE COMBATE CONTRA INCENDIOS</t>
  </si>
  <si>
    <t>H-0100</t>
  </si>
  <si>
    <t xml:space="preserve">EQUIPO DE RESCATE CON RESPIRACION AUTONOMA </t>
  </si>
  <si>
    <t>H-0101</t>
  </si>
  <si>
    <t xml:space="preserve">GENERADOR DE GASOLINA 7000W </t>
  </si>
  <si>
    <t>EQUIPO DE GENERACION ELECTRICA</t>
  </si>
  <si>
    <t>EE-0001</t>
  </si>
  <si>
    <t>SUBESTACION ELECTRICA</t>
  </si>
  <si>
    <t>EE-0002</t>
  </si>
  <si>
    <t xml:space="preserve">2 LAMPARAS </t>
  </si>
  <si>
    <t>EE-0003</t>
  </si>
  <si>
    <t>PLANTA ELECTRICA  CAPACIDAD DE 187 KVA</t>
  </si>
  <si>
    <t>EE-0004</t>
  </si>
  <si>
    <t>PLANTA ELECTRICA  CAPACIDAD DE 375 KVA</t>
  </si>
  <si>
    <t>EE-0005</t>
  </si>
  <si>
    <t>TORRE DE ILUMINACION  4 LAMPARAS 550 VAC CON MOTOR DE 2 CILINDROS DIESEL</t>
  </si>
  <si>
    <t>EE-0006</t>
  </si>
  <si>
    <t>PLANTA DE LUZ CON REMOLQUE</t>
  </si>
  <si>
    <t>EQUIPO MEDICO Y DE LABORATORIO</t>
  </si>
  <si>
    <t>EML-0001</t>
  </si>
  <si>
    <t>QUIJADAS PARA LA VIDA</t>
  </si>
  <si>
    <t>EML-0002</t>
  </si>
  <si>
    <t>ESPIROMETRO DE PC PARA CPWS CON JERINGA DE CALIBRACION 3LTS</t>
  </si>
  <si>
    <t>EML-0003</t>
  </si>
  <si>
    <t>NEGATOSCOPIO</t>
  </si>
  <si>
    <t>EML-0004</t>
  </si>
  <si>
    <t xml:space="preserve">MESA DE EXPLORACION </t>
  </si>
  <si>
    <t>EML-0005</t>
  </si>
  <si>
    <t>AUDIOMETRO</t>
  </si>
  <si>
    <t>EML-0006</t>
  </si>
  <si>
    <t>BASCULA</t>
  </si>
  <si>
    <t>EML-0007</t>
  </si>
  <si>
    <t>BAUNANOMETRO</t>
  </si>
  <si>
    <t>EML-0008</t>
  </si>
  <si>
    <t>CARGADOR BAUNOMETRO</t>
  </si>
  <si>
    <t>EML-0009</t>
  </si>
  <si>
    <t>EML-0010</t>
  </si>
  <si>
    <t>SOFTWARE</t>
  </si>
  <si>
    <t>S-0001</t>
  </si>
  <si>
    <t>SOFTWARE ASPEL NOI 7.0</t>
  </si>
  <si>
    <t>TERRENOS</t>
  </si>
  <si>
    <t>T-0001</t>
  </si>
  <si>
    <t xml:space="preserve">Terreno solar urbano </t>
  </si>
  <si>
    <t>T-0002</t>
  </si>
  <si>
    <t>Lote de terreno urbano en Ejido el Mezquite, superficie 2,347.37 m</t>
  </si>
  <si>
    <t>EDIFICIOS NO RESIDENCIALES</t>
  </si>
  <si>
    <t>Clínica Farmacia</t>
  </si>
  <si>
    <t>Central de Rescate</t>
  </si>
  <si>
    <t>Pavimentacion sobre Centro de Seguridad</t>
  </si>
  <si>
    <t>Suministro de portones corredizos</t>
  </si>
  <si>
    <t xml:space="preserve">SECCION DE ARCHIVOS FISICOS </t>
  </si>
  <si>
    <t>NAVE PARA EQUIPO DE RESCATE</t>
  </si>
  <si>
    <t>TOTAL</t>
  </si>
  <si>
    <t>EC-0476</t>
  </si>
  <si>
    <t xml:space="preserve">COMPUTADORA LENOVO MODELO DESKTOP H30-00 </t>
  </si>
  <si>
    <t>CUENTA PUBLICA 2016</t>
  </si>
  <si>
    <t>SEGUNDO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</si>
</sst>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)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1" applyFont="1"/>
    <xf numFmtId="0" fontId="2" fillId="0" borderId="1" xfId="0" applyFont="1" applyBorder="1"/>
    <xf numFmtId="0" fontId="3" fillId="0" borderId="1" xfId="0" applyFont="1" applyBorder="1"/>
    <xf numFmtId="44" fontId="2" fillId="0" borderId="1" xfId="1" applyFont="1" applyBorder="1"/>
    <xf numFmtId="0" fontId="4" fillId="2" borderId="1" xfId="0" applyFont="1" applyFill="1" applyBorder="1" applyAlignment="1">
      <alignment horizontal="justify"/>
    </xf>
    <xf numFmtId="44" fontId="2" fillId="2" borderId="1" xfId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justify"/>
    </xf>
    <xf numFmtId="0" fontId="2" fillId="2" borderId="1" xfId="0" applyFont="1" applyFill="1" applyBorder="1" applyAlignment="1">
      <alignment vertical="center" wrapText="1"/>
    </xf>
    <xf numFmtId="44" fontId="2" fillId="2" borderId="1" xfId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4" fontId="2" fillId="0" borderId="1" xfId="1" applyFont="1" applyFill="1" applyBorder="1" applyAlignment="1">
      <alignment vertical="center"/>
    </xf>
    <xf numFmtId="44" fontId="0" fillId="0" borderId="0" xfId="0" applyNumberFormat="1"/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/>
    </xf>
    <xf numFmtId="44" fontId="2" fillId="0" borderId="1" xfId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justify"/>
    </xf>
    <xf numFmtId="44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justify"/>
    </xf>
    <xf numFmtId="44" fontId="2" fillId="0" borderId="1" xfId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4" fontId="2" fillId="0" borderId="1" xfId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44" fontId="4" fillId="0" borderId="1" xfId="1" applyFont="1" applyBorder="1" applyAlignment="1">
      <alignment horizontal="right" vertical="center"/>
    </xf>
    <xf numFmtId="164" fontId="0" fillId="0" borderId="0" xfId="0" applyNumberFormat="1"/>
    <xf numFmtId="49" fontId="3" fillId="0" borderId="1" xfId="0" applyNumberFormat="1" applyFont="1" applyFill="1" applyBorder="1" applyAlignment="1">
      <alignment horizontal="justify"/>
    </xf>
    <xf numFmtId="4" fontId="2" fillId="0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justify"/>
    </xf>
    <xf numFmtId="44" fontId="5" fillId="0" borderId="2" xfId="1" applyFont="1" applyBorder="1" applyAlignment="1">
      <alignment horizontal="center" vertical="center"/>
    </xf>
    <xf numFmtId="0" fontId="3" fillId="0" borderId="0" xfId="0" applyFont="1"/>
    <xf numFmtId="44" fontId="3" fillId="0" borderId="0" xfId="1" applyFont="1"/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0</xdr:row>
      <xdr:rowOff>19050</xdr:rowOff>
    </xdr:from>
    <xdr:to>
      <xdr:col>6</xdr:col>
      <xdr:colOff>1500974</xdr:colOff>
      <xdr:row>4</xdr:row>
      <xdr:rowOff>47625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19050"/>
          <a:ext cx="767549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19051</xdr:colOff>
      <xdr:row>0</xdr:row>
      <xdr:rowOff>9526</xdr:rowOff>
    </xdr:from>
    <xdr:to>
      <xdr:col>0</xdr:col>
      <xdr:colOff>819150</xdr:colOff>
      <xdr:row>4</xdr:row>
      <xdr:rowOff>47625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9526"/>
          <a:ext cx="800099" cy="800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final/Desktop/CUENTA%20PUBLICA%202015/INTEGRACI&#211;N%20DEL%20PATRIMONIO%203er%20TRIM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EBLES DE OFICINA Y OTROS MOBI"/>
      <sheetName val="EQUIPO DE COMPUTO Y TECNOLOGIAS"/>
      <sheetName val="AUTOMOVILES Y CAMIONES"/>
      <sheetName val="HERRAMIENTAS Y MAQUINAS"/>
      <sheetName val="TERRENOS"/>
      <sheetName val="EQUIPO DE GENERACION ELECTRICA"/>
      <sheetName val="EQUIPO MEDICO Y LABORATORIO"/>
      <sheetName val="EDIFICIOS NO RESIDENCIALES"/>
      <sheetName val="INVENTARIO PARA CUENTA PUBLICA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H10">
            <v>3165312.18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5"/>
  <sheetViews>
    <sheetView tabSelected="1" topLeftCell="A314" workbookViewId="0">
      <selection activeCell="J11" sqref="J11"/>
    </sheetView>
  </sheetViews>
  <sheetFormatPr baseColWidth="10" defaultRowHeight="15" x14ac:dyDescent="0.25"/>
  <cols>
    <col min="1" max="1" width="14.28515625" style="1" customWidth="1"/>
    <col min="2" max="2" width="53.7109375" style="1" customWidth="1"/>
    <col min="3" max="6" width="51" style="1" hidden="1" customWidth="1"/>
    <col min="7" max="7" width="22.7109375" style="3" customWidth="1"/>
    <col min="8" max="8" width="19.42578125" bestFit="1" customWidth="1"/>
    <col min="257" max="257" width="14.28515625" customWidth="1"/>
    <col min="258" max="258" width="51" customWidth="1"/>
    <col min="259" max="262" width="0" hidden="1" customWidth="1"/>
    <col min="263" max="263" width="22.7109375" customWidth="1"/>
    <col min="264" max="264" width="19.42578125" bestFit="1" customWidth="1"/>
    <col min="513" max="513" width="14.28515625" customWidth="1"/>
    <col min="514" max="514" width="51" customWidth="1"/>
    <col min="515" max="518" width="0" hidden="1" customWidth="1"/>
    <col min="519" max="519" width="22.7109375" customWidth="1"/>
    <col min="520" max="520" width="19.42578125" bestFit="1" customWidth="1"/>
    <col min="769" max="769" width="14.28515625" customWidth="1"/>
    <col min="770" max="770" width="51" customWidth="1"/>
    <col min="771" max="774" width="0" hidden="1" customWidth="1"/>
    <col min="775" max="775" width="22.7109375" customWidth="1"/>
    <col min="776" max="776" width="19.42578125" bestFit="1" customWidth="1"/>
    <col min="1025" max="1025" width="14.28515625" customWidth="1"/>
    <col min="1026" max="1026" width="51" customWidth="1"/>
    <col min="1027" max="1030" width="0" hidden="1" customWidth="1"/>
    <col min="1031" max="1031" width="22.7109375" customWidth="1"/>
    <col min="1032" max="1032" width="19.42578125" bestFit="1" customWidth="1"/>
    <col min="1281" max="1281" width="14.28515625" customWidth="1"/>
    <col min="1282" max="1282" width="51" customWidth="1"/>
    <col min="1283" max="1286" width="0" hidden="1" customWidth="1"/>
    <col min="1287" max="1287" width="22.7109375" customWidth="1"/>
    <col min="1288" max="1288" width="19.42578125" bestFit="1" customWidth="1"/>
    <col min="1537" max="1537" width="14.28515625" customWidth="1"/>
    <col min="1538" max="1538" width="51" customWidth="1"/>
    <col min="1539" max="1542" width="0" hidden="1" customWidth="1"/>
    <col min="1543" max="1543" width="22.7109375" customWidth="1"/>
    <col min="1544" max="1544" width="19.42578125" bestFit="1" customWidth="1"/>
    <col min="1793" max="1793" width="14.28515625" customWidth="1"/>
    <col min="1794" max="1794" width="51" customWidth="1"/>
    <col min="1795" max="1798" width="0" hidden="1" customWidth="1"/>
    <col min="1799" max="1799" width="22.7109375" customWidth="1"/>
    <col min="1800" max="1800" width="19.42578125" bestFit="1" customWidth="1"/>
    <col min="2049" max="2049" width="14.28515625" customWidth="1"/>
    <col min="2050" max="2050" width="51" customWidth="1"/>
    <col min="2051" max="2054" width="0" hidden="1" customWidth="1"/>
    <col min="2055" max="2055" width="22.7109375" customWidth="1"/>
    <col min="2056" max="2056" width="19.42578125" bestFit="1" customWidth="1"/>
    <col min="2305" max="2305" width="14.28515625" customWidth="1"/>
    <col min="2306" max="2306" width="51" customWidth="1"/>
    <col min="2307" max="2310" width="0" hidden="1" customWidth="1"/>
    <col min="2311" max="2311" width="22.7109375" customWidth="1"/>
    <col min="2312" max="2312" width="19.42578125" bestFit="1" customWidth="1"/>
    <col min="2561" max="2561" width="14.28515625" customWidth="1"/>
    <col min="2562" max="2562" width="51" customWidth="1"/>
    <col min="2563" max="2566" width="0" hidden="1" customWidth="1"/>
    <col min="2567" max="2567" width="22.7109375" customWidth="1"/>
    <col min="2568" max="2568" width="19.42578125" bestFit="1" customWidth="1"/>
    <col min="2817" max="2817" width="14.28515625" customWidth="1"/>
    <col min="2818" max="2818" width="51" customWidth="1"/>
    <col min="2819" max="2822" width="0" hidden="1" customWidth="1"/>
    <col min="2823" max="2823" width="22.7109375" customWidth="1"/>
    <col min="2824" max="2824" width="19.42578125" bestFit="1" customWidth="1"/>
    <col min="3073" max="3073" width="14.28515625" customWidth="1"/>
    <col min="3074" max="3074" width="51" customWidth="1"/>
    <col min="3075" max="3078" width="0" hidden="1" customWidth="1"/>
    <col min="3079" max="3079" width="22.7109375" customWidth="1"/>
    <col min="3080" max="3080" width="19.42578125" bestFit="1" customWidth="1"/>
    <col min="3329" max="3329" width="14.28515625" customWidth="1"/>
    <col min="3330" max="3330" width="51" customWidth="1"/>
    <col min="3331" max="3334" width="0" hidden="1" customWidth="1"/>
    <col min="3335" max="3335" width="22.7109375" customWidth="1"/>
    <col min="3336" max="3336" width="19.42578125" bestFit="1" customWidth="1"/>
    <col min="3585" max="3585" width="14.28515625" customWidth="1"/>
    <col min="3586" max="3586" width="51" customWidth="1"/>
    <col min="3587" max="3590" width="0" hidden="1" customWidth="1"/>
    <col min="3591" max="3591" width="22.7109375" customWidth="1"/>
    <col min="3592" max="3592" width="19.42578125" bestFit="1" customWidth="1"/>
    <col min="3841" max="3841" width="14.28515625" customWidth="1"/>
    <col min="3842" max="3842" width="51" customWidth="1"/>
    <col min="3843" max="3846" width="0" hidden="1" customWidth="1"/>
    <col min="3847" max="3847" width="22.7109375" customWidth="1"/>
    <col min="3848" max="3848" width="19.42578125" bestFit="1" customWidth="1"/>
    <col min="4097" max="4097" width="14.28515625" customWidth="1"/>
    <col min="4098" max="4098" width="51" customWidth="1"/>
    <col min="4099" max="4102" width="0" hidden="1" customWidth="1"/>
    <col min="4103" max="4103" width="22.7109375" customWidth="1"/>
    <col min="4104" max="4104" width="19.42578125" bestFit="1" customWidth="1"/>
    <col min="4353" max="4353" width="14.28515625" customWidth="1"/>
    <col min="4354" max="4354" width="51" customWidth="1"/>
    <col min="4355" max="4358" width="0" hidden="1" customWidth="1"/>
    <col min="4359" max="4359" width="22.7109375" customWidth="1"/>
    <col min="4360" max="4360" width="19.42578125" bestFit="1" customWidth="1"/>
    <col min="4609" max="4609" width="14.28515625" customWidth="1"/>
    <col min="4610" max="4610" width="51" customWidth="1"/>
    <col min="4611" max="4614" width="0" hidden="1" customWidth="1"/>
    <col min="4615" max="4615" width="22.7109375" customWidth="1"/>
    <col min="4616" max="4616" width="19.42578125" bestFit="1" customWidth="1"/>
    <col min="4865" max="4865" width="14.28515625" customWidth="1"/>
    <col min="4866" max="4866" width="51" customWidth="1"/>
    <col min="4867" max="4870" width="0" hidden="1" customWidth="1"/>
    <col min="4871" max="4871" width="22.7109375" customWidth="1"/>
    <col min="4872" max="4872" width="19.42578125" bestFit="1" customWidth="1"/>
    <col min="5121" max="5121" width="14.28515625" customWidth="1"/>
    <col min="5122" max="5122" width="51" customWidth="1"/>
    <col min="5123" max="5126" width="0" hidden="1" customWidth="1"/>
    <col min="5127" max="5127" width="22.7109375" customWidth="1"/>
    <col min="5128" max="5128" width="19.42578125" bestFit="1" customWidth="1"/>
    <col min="5377" max="5377" width="14.28515625" customWidth="1"/>
    <col min="5378" max="5378" width="51" customWidth="1"/>
    <col min="5379" max="5382" width="0" hidden="1" customWidth="1"/>
    <col min="5383" max="5383" width="22.7109375" customWidth="1"/>
    <col min="5384" max="5384" width="19.42578125" bestFit="1" customWidth="1"/>
    <col min="5633" max="5633" width="14.28515625" customWidth="1"/>
    <col min="5634" max="5634" width="51" customWidth="1"/>
    <col min="5635" max="5638" width="0" hidden="1" customWidth="1"/>
    <col min="5639" max="5639" width="22.7109375" customWidth="1"/>
    <col min="5640" max="5640" width="19.42578125" bestFit="1" customWidth="1"/>
    <col min="5889" max="5889" width="14.28515625" customWidth="1"/>
    <col min="5890" max="5890" width="51" customWidth="1"/>
    <col min="5891" max="5894" width="0" hidden="1" customWidth="1"/>
    <col min="5895" max="5895" width="22.7109375" customWidth="1"/>
    <col min="5896" max="5896" width="19.42578125" bestFit="1" customWidth="1"/>
    <col min="6145" max="6145" width="14.28515625" customWidth="1"/>
    <col min="6146" max="6146" width="51" customWidth="1"/>
    <col min="6147" max="6150" width="0" hidden="1" customWidth="1"/>
    <col min="6151" max="6151" width="22.7109375" customWidth="1"/>
    <col min="6152" max="6152" width="19.42578125" bestFit="1" customWidth="1"/>
    <col min="6401" max="6401" width="14.28515625" customWidth="1"/>
    <col min="6402" max="6402" width="51" customWidth="1"/>
    <col min="6403" max="6406" width="0" hidden="1" customWidth="1"/>
    <col min="6407" max="6407" width="22.7109375" customWidth="1"/>
    <col min="6408" max="6408" width="19.42578125" bestFit="1" customWidth="1"/>
    <col min="6657" max="6657" width="14.28515625" customWidth="1"/>
    <col min="6658" max="6658" width="51" customWidth="1"/>
    <col min="6659" max="6662" width="0" hidden="1" customWidth="1"/>
    <col min="6663" max="6663" width="22.7109375" customWidth="1"/>
    <col min="6664" max="6664" width="19.42578125" bestFit="1" customWidth="1"/>
    <col min="6913" max="6913" width="14.28515625" customWidth="1"/>
    <col min="6914" max="6914" width="51" customWidth="1"/>
    <col min="6915" max="6918" width="0" hidden="1" customWidth="1"/>
    <col min="6919" max="6919" width="22.7109375" customWidth="1"/>
    <col min="6920" max="6920" width="19.42578125" bestFit="1" customWidth="1"/>
    <col min="7169" max="7169" width="14.28515625" customWidth="1"/>
    <col min="7170" max="7170" width="51" customWidth="1"/>
    <col min="7171" max="7174" width="0" hidden="1" customWidth="1"/>
    <col min="7175" max="7175" width="22.7109375" customWidth="1"/>
    <col min="7176" max="7176" width="19.42578125" bestFit="1" customWidth="1"/>
    <col min="7425" max="7425" width="14.28515625" customWidth="1"/>
    <col min="7426" max="7426" width="51" customWidth="1"/>
    <col min="7427" max="7430" width="0" hidden="1" customWidth="1"/>
    <col min="7431" max="7431" width="22.7109375" customWidth="1"/>
    <col min="7432" max="7432" width="19.42578125" bestFit="1" customWidth="1"/>
    <col min="7681" max="7681" width="14.28515625" customWidth="1"/>
    <col min="7682" max="7682" width="51" customWidth="1"/>
    <col min="7683" max="7686" width="0" hidden="1" customWidth="1"/>
    <col min="7687" max="7687" width="22.7109375" customWidth="1"/>
    <col min="7688" max="7688" width="19.42578125" bestFit="1" customWidth="1"/>
    <col min="7937" max="7937" width="14.28515625" customWidth="1"/>
    <col min="7938" max="7938" width="51" customWidth="1"/>
    <col min="7939" max="7942" width="0" hidden="1" customWidth="1"/>
    <col min="7943" max="7943" width="22.7109375" customWidth="1"/>
    <col min="7944" max="7944" width="19.42578125" bestFit="1" customWidth="1"/>
    <col min="8193" max="8193" width="14.28515625" customWidth="1"/>
    <col min="8194" max="8194" width="51" customWidth="1"/>
    <col min="8195" max="8198" width="0" hidden="1" customWidth="1"/>
    <col min="8199" max="8199" width="22.7109375" customWidth="1"/>
    <col min="8200" max="8200" width="19.42578125" bestFit="1" customWidth="1"/>
    <col min="8449" max="8449" width="14.28515625" customWidth="1"/>
    <col min="8450" max="8450" width="51" customWidth="1"/>
    <col min="8451" max="8454" width="0" hidden="1" customWidth="1"/>
    <col min="8455" max="8455" width="22.7109375" customWidth="1"/>
    <col min="8456" max="8456" width="19.42578125" bestFit="1" customWidth="1"/>
    <col min="8705" max="8705" width="14.28515625" customWidth="1"/>
    <col min="8706" max="8706" width="51" customWidth="1"/>
    <col min="8707" max="8710" width="0" hidden="1" customWidth="1"/>
    <col min="8711" max="8711" width="22.7109375" customWidth="1"/>
    <col min="8712" max="8712" width="19.42578125" bestFit="1" customWidth="1"/>
    <col min="8961" max="8961" width="14.28515625" customWidth="1"/>
    <col min="8962" max="8962" width="51" customWidth="1"/>
    <col min="8963" max="8966" width="0" hidden="1" customWidth="1"/>
    <col min="8967" max="8967" width="22.7109375" customWidth="1"/>
    <col min="8968" max="8968" width="19.42578125" bestFit="1" customWidth="1"/>
    <col min="9217" max="9217" width="14.28515625" customWidth="1"/>
    <col min="9218" max="9218" width="51" customWidth="1"/>
    <col min="9219" max="9222" width="0" hidden="1" customWidth="1"/>
    <col min="9223" max="9223" width="22.7109375" customWidth="1"/>
    <col min="9224" max="9224" width="19.42578125" bestFit="1" customWidth="1"/>
    <col min="9473" max="9473" width="14.28515625" customWidth="1"/>
    <col min="9474" max="9474" width="51" customWidth="1"/>
    <col min="9475" max="9478" width="0" hidden="1" customWidth="1"/>
    <col min="9479" max="9479" width="22.7109375" customWidth="1"/>
    <col min="9480" max="9480" width="19.42578125" bestFit="1" customWidth="1"/>
    <col min="9729" max="9729" width="14.28515625" customWidth="1"/>
    <col min="9730" max="9730" width="51" customWidth="1"/>
    <col min="9731" max="9734" width="0" hidden="1" customWidth="1"/>
    <col min="9735" max="9735" width="22.7109375" customWidth="1"/>
    <col min="9736" max="9736" width="19.42578125" bestFit="1" customWidth="1"/>
    <col min="9985" max="9985" width="14.28515625" customWidth="1"/>
    <col min="9986" max="9986" width="51" customWidth="1"/>
    <col min="9987" max="9990" width="0" hidden="1" customWidth="1"/>
    <col min="9991" max="9991" width="22.7109375" customWidth="1"/>
    <col min="9992" max="9992" width="19.42578125" bestFit="1" customWidth="1"/>
    <col min="10241" max="10241" width="14.28515625" customWidth="1"/>
    <col min="10242" max="10242" width="51" customWidth="1"/>
    <col min="10243" max="10246" width="0" hidden="1" customWidth="1"/>
    <col min="10247" max="10247" width="22.7109375" customWidth="1"/>
    <col min="10248" max="10248" width="19.42578125" bestFit="1" customWidth="1"/>
    <col min="10497" max="10497" width="14.28515625" customWidth="1"/>
    <col min="10498" max="10498" width="51" customWidth="1"/>
    <col min="10499" max="10502" width="0" hidden="1" customWidth="1"/>
    <col min="10503" max="10503" width="22.7109375" customWidth="1"/>
    <col min="10504" max="10504" width="19.42578125" bestFit="1" customWidth="1"/>
    <col min="10753" max="10753" width="14.28515625" customWidth="1"/>
    <col min="10754" max="10754" width="51" customWidth="1"/>
    <col min="10755" max="10758" width="0" hidden="1" customWidth="1"/>
    <col min="10759" max="10759" width="22.7109375" customWidth="1"/>
    <col min="10760" max="10760" width="19.42578125" bestFit="1" customWidth="1"/>
    <col min="11009" max="11009" width="14.28515625" customWidth="1"/>
    <col min="11010" max="11010" width="51" customWidth="1"/>
    <col min="11011" max="11014" width="0" hidden="1" customWidth="1"/>
    <col min="11015" max="11015" width="22.7109375" customWidth="1"/>
    <col min="11016" max="11016" width="19.42578125" bestFit="1" customWidth="1"/>
    <col min="11265" max="11265" width="14.28515625" customWidth="1"/>
    <col min="11266" max="11266" width="51" customWidth="1"/>
    <col min="11267" max="11270" width="0" hidden="1" customWidth="1"/>
    <col min="11271" max="11271" width="22.7109375" customWidth="1"/>
    <col min="11272" max="11272" width="19.42578125" bestFit="1" customWidth="1"/>
    <col min="11521" max="11521" width="14.28515625" customWidth="1"/>
    <col min="11522" max="11522" width="51" customWidth="1"/>
    <col min="11523" max="11526" width="0" hidden="1" customWidth="1"/>
    <col min="11527" max="11527" width="22.7109375" customWidth="1"/>
    <col min="11528" max="11528" width="19.42578125" bestFit="1" customWidth="1"/>
    <col min="11777" max="11777" width="14.28515625" customWidth="1"/>
    <col min="11778" max="11778" width="51" customWidth="1"/>
    <col min="11779" max="11782" width="0" hidden="1" customWidth="1"/>
    <col min="11783" max="11783" width="22.7109375" customWidth="1"/>
    <col min="11784" max="11784" width="19.42578125" bestFit="1" customWidth="1"/>
    <col min="12033" max="12033" width="14.28515625" customWidth="1"/>
    <col min="12034" max="12034" width="51" customWidth="1"/>
    <col min="12035" max="12038" width="0" hidden="1" customWidth="1"/>
    <col min="12039" max="12039" width="22.7109375" customWidth="1"/>
    <col min="12040" max="12040" width="19.42578125" bestFit="1" customWidth="1"/>
    <col min="12289" max="12289" width="14.28515625" customWidth="1"/>
    <col min="12290" max="12290" width="51" customWidth="1"/>
    <col min="12291" max="12294" width="0" hidden="1" customWidth="1"/>
    <col min="12295" max="12295" width="22.7109375" customWidth="1"/>
    <col min="12296" max="12296" width="19.42578125" bestFit="1" customWidth="1"/>
    <col min="12545" max="12545" width="14.28515625" customWidth="1"/>
    <col min="12546" max="12546" width="51" customWidth="1"/>
    <col min="12547" max="12550" width="0" hidden="1" customWidth="1"/>
    <col min="12551" max="12551" width="22.7109375" customWidth="1"/>
    <col min="12552" max="12552" width="19.42578125" bestFit="1" customWidth="1"/>
    <col min="12801" max="12801" width="14.28515625" customWidth="1"/>
    <col min="12802" max="12802" width="51" customWidth="1"/>
    <col min="12803" max="12806" width="0" hidden="1" customWidth="1"/>
    <col min="12807" max="12807" width="22.7109375" customWidth="1"/>
    <col min="12808" max="12808" width="19.42578125" bestFit="1" customWidth="1"/>
    <col min="13057" max="13057" width="14.28515625" customWidth="1"/>
    <col min="13058" max="13058" width="51" customWidth="1"/>
    <col min="13059" max="13062" width="0" hidden="1" customWidth="1"/>
    <col min="13063" max="13063" width="22.7109375" customWidth="1"/>
    <col min="13064" max="13064" width="19.42578125" bestFit="1" customWidth="1"/>
    <col min="13313" max="13313" width="14.28515625" customWidth="1"/>
    <col min="13314" max="13314" width="51" customWidth="1"/>
    <col min="13315" max="13318" width="0" hidden="1" customWidth="1"/>
    <col min="13319" max="13319" width="22.7109375" customWidth="1"/>
    <col min="13320" max="13320" width="19.42578125" bestFit="1" customWidth="1"/>
    <col min="13569" max="13569" width="14.28515625" customWidth="1"/>
    <col min="13570" max="13570" width="51" customWidth="1"/>
    <col min="13571" max="13574" width="0" hidden="1" customWidth="1"/>
    <col min="13575" max="13575" width="22.7109375" customWidth="1"/>
    <col min="13576" max="13576" width="19.42578125" bestFit="1" customWidth="1"/>
    <col min="13825" max="13825" width="14.28515625" customWidth="1"/>
    <col min="13826" max="13826" width="51" customWidth="1"/>
    <col min="13827" max="13830" width="0" hidden="1" customWidth="1"/>
    <col min="13831" max="13831" width="22.7109375" customWidth="1"/>
    <col min="13832" max="13832" width="19.42578125" bestFit="1" customWidth="1"/>
    <col min="14081" max="14081" width="14.28515625" customWidth="1"/>
    <col min="14082" max="14082" width="51" customWidth="1"/>
    <col min="14083" max="14086" width="0" hidden="1" customWidth="1"/>
    <col min="14087" max="14087" width="22.7109375" customWidth="1"/>
    <col min="14088" max="14088" width="19.42578125" bestFit="1" customWidth="1"/>
    <col min="14337" max="14337" width="14.28515625" customWidth="1"/>
    <col min="14338" max="14338" width="51" customWidth="1"/>
    <col min="14339" max="14342" width="0" hidden="1" customWidth="1"/>
    <col min="14343" max="14343" width="22.7109375" customWidth="1"/>
    <col min="14344" max="14344" width="19.42578125" bestFit="1" customWidth="1"/>
    <col min="14593" max="14593" width="14.28515625" customWidth="1"/>
    <col min="14594" max="14594" width="51" customWidth="1"/>
    <col min="14595" max="14598" width="0" hidden="1" customWidth="1"/>
    <col min="14599" max="14599" width="22.7109375" customWidth="1"/>
    <col min="14600" max="14600" width="19.42578125" bestFit="1" customWidth="1"/>
    <col min="14849" max="14849" width="14.28515625" customWidth="1"/>
    <col min="14850" max="14850" width="51" customWidth="1"/>
    <col min="14851" max="14854" width="0" hidden="1" customWidth="1"/>
    <col min="14855" max="14855" width="22.7109375" customWidth="1"/>
    <col min="14856" max="14856" width="19.42578125" bestFit="1" customWidth="1"/>
    <col min="15105" max="15105" width="14.28515625" customWidth="1"/>
    <col min="15106" max="15106" width="51" customWidth="1"/>
    <col min="15107" max="15110" width="0" hidden="1" customWidth="1"/>
    <col min="15111" max="15111" width="22.7109375" customWidth="1"/>
    <col min="15112" max="15112" width="19.42578125" bestFit="1" customWidth="1"/>
    <col min="15361" max="15361" width="14.28515625" customWidth="1"/>
    <col min="15362" max="15362" width="51" customWidth="1"/>
    <col min="15363" max="15366" width="0" hidden="1" customWidth="1"/>
    <col min="15367" max="15367" width="22.7109375" customWidth="1"/>
    <col min="15368" max="15368" width="19.42578125" bestFit="1" customWidth="1"/>
    <col min="15617" max="15617" width="14.28515625" customWidth="1"/>
    <col min="15618" max="15618" width="51" customWidth="1"/>
    <col min="15619" max="15622" width="0" hidden="1" customWidth="1"/>
    <col min="15623" max="15623" width="22.7109375" customWidth="1"/>
    <col min="15624" max="15624" width="19.42578125" bestFit="1" customWidth="1"/>
    <col min="15873" max="15873" width="14.28515625" customWidth="1"/>
    <col min="15874" max="15874" width="51" customWidth="1"/>
    <col min="15875" max="15878" width="0" hidden="1" customWidth="1"/>
    <col min="15879" max="15879" width="22.7109375" customWidth="1"/>
    <col min="15880" max="15880" width="19.42578125" bestFit="1" customWidth="1"/>
    <col min="16129" max="16129" width="14.28515625" customWidth="1"/>
    <col min="16130" max="16130" width="51" customWidth="1"/>
    <col min="16131" max="16134" width="0" hidden="1" customWidth="1"/>
    <col min="16135" max="16135" width="22.7109375" customWidth="1"/>
    <col min="16136" max="16136" width="19.42578125" bestFit="1" customWidth="1"/>
  </cols>
  <sheetData>
    <row r="1" spans="1:7" x14ac:dyDescent="0.25">
      <c r="A1" s="38" t="s">
        <v>0</v>
      </c>
      <c r="B1" s="38"/>
      <c r="C1" s="38"/>
      <c r="D1" s="38"/>
      <c r="E1" s="38"/>
      <c r="F1" s="38"/>
      <c r="G1" s="38"/>
    </row>
    <row r="2" spans="1:7" x14ac:dyDescent="0.25">
      <c r="A2" s="38" t="s">
        <v>1</v>
      </c>
      <c r="B2" s="38"/>
      <c r="C2" s="38"/>
      <c r="D2" s="38"/>
      <c r="E2" s="38"/>
      <c r="F2" s="38"/>
      <c r="G2" s="38"/>
    </row>
    <row r="3" spans="1:7" x14ac:dyDescent="0.25">
      <c r="A3" s="38" t="s">
        <v>512</v>
      </c>
      <c r="B3" s="38"/>
      <c r="C3" s="38"/>
      <c r="D3" s="38"/>
      <c r="E3" s="38"/>
      <c r="F3" s="38"/>
      <c r="G3" s="38"/>
    </row>
    <row r="4" spans="1:7" x14ac:dyDescent="0.25">
      <c r="A4" s="38" t="s">
        <v>513</v>
      </c>
      <c r="B4" s="38"/>
      <c r="C4" s="38"/>
      <c r="D4" s="38"/>
      <c r="E4" s="38"/>
      <c r="F4" s="38"/>
      <c r="G4" s="38"/>
    </row>
    <row r="5" spans="1:7" x14ac:dyDescent="0.25">
      <c r="B5" s="2"/>
    </row>
    <row r="6" spans="1:7" x14ac:dyDescent="0.25">
      <c r="A6" s="1" t="s">
        <v>2</v>
      </c>
      <c r="B6" s="1" t="s">
        <v>3</v>
      </c>
      <c r="G6" s="3" t="s">
        <v>4</v>
      </c>
    </row>
    <row r="7" spans="1:7" x14ac:dyDescent="0.25">
      <c r="A7" s="4"/>
      <c r="B7" s="5" t="s">
        <v>5</v>
      </c>
      <c r="C7" s="5"/>
      <c r="D7" s="5"/>
      <c r="E7" s="5"/>
      <c r="F7" s="5"/>
      <c r="G7" s="6"/>
    </row>
    <row r="8" spans="1:7" ht="12" customHeight="1" x14ac:dyDescent="0.25">
      <c r="A8" s="4" t="s">
        <v>6</v>
      </c>
      <c r="B8" s="7" t="s">
        <v>7</v>
      </c>
      <c r="C8" s="7"/>
      <c r="D8" s="7"/>
      <c r="E8" s="7"/>
      <c r="F8" s="7"/>
      <c r="G8" s="8">
        <v>3550</v>
      </c>
    </row>
    <row r="9" spans="1:7" x14ac:dyDescent="0.25">
      <c r="A9" s="4" t="s">
        <v>8</v>
      </c>
      <c r="B9" s="9" t="s">
        <v>9</v>
      </c>
      <c r="C9" s="9"/>
      <c r="D9" s="9"/>
      <c r="E9" s="9"/>
      <c r="F9" s="9"/>
      <c r="G9" s="8">
        <v>1800</v>
      </c>
    </row>
    <row r="10" spans="1:7" x14ac:dyDescent="0.25">
      <c r="A10" s="4" t="s">
        <v>10</v>
      </c>
      <c r="B10" s="9" t="s">
        <v>11</v>
      </c>
      <c r="C10" s="9"/>
      <c r="D10" s="9"/>
      <c r="E10" s="9"/>
      <c r="F10" s="9"/>
      <c r="G10" s="8">
        <v>2476</v>
      </c>
    </row>
    <row r="11" spans="1:7" x14ac:dyDescent="0.25">
      <c r="A11" s="4" t="s">
        <v>12</v>
      </c>
      <c r="B11" s="9" t="s">
        <v>11</v>
      </c>
      <c r="C11" s="9"/>
      <c r="D11" s="9"/>
      <c r="E11" s="9"/>
      <c r="F11" s="9"/>
      <c r="G11" s="8">
        <v>2476</v>
      </c>
    </row>
    <row r="12" spans="1:7" x14ac:dyDescent="0.25">
      <c r="A12" s="4" t="s">
        <v>13</v>
      </c>
      <c r="B12" s="9" t="s">
        <v>14</v>
      </c>
      <c r="C12" s="9"/>
      <c r="D12" s="9"/>
      <c r="E12" s="9"/>
      <c r="F12" s="9"/>
      <c r="G12" s="8">
        <v>1490</v>
      </c>
    </row>
    <row r="13" spans="1:7" x14ac:dyDescent="0.25">
      <c r="A13" s="4" t="s">
        <v>15</v>
      </c>
      <c r="B13" s="9" t="s">
        <v>16</v>
      </c>
      <c r="C13" s="9"/>
      <c r="D13" s="9"/>
      <c r="E13" s="9"/>
      <c r="F13" s="9"/>
      <c r="G13" s="8">
        <v>550</v>
      </c>
    </row>
    <row r="14" spans="1:7" x14ac:dyDescent="0.25">
      <c r="A14" s="4" t="s">
        <v>17</v>
      </c>
      <c r="B14" s="9" t="s">
        <v>16</v>
      </c>
      <c r="C14" s="9"/>
      <c r="D14" s="9"/>
      <c r="E14" s="9"/>
      <c r="F14" s="9"/>
      <c r="G14" s="8">
        <v>550</v>
      </c>
    </row>
    <row r="15" spans="1:7" x14ac:dyDescent="0.25">
      <c r="A15" s="4" t="s">
        <v>18</v>
      </c>
      <c r="B15" s="9" t="s">
        <v>16</v>
      </c>
      <c r="C15" s="9"/>
      <c r="D15" s="9"/>
      <c r="E15" s="9"/>
      <c r="F15" s="9"/>
      <c r="G15" s="8">
        <v>550</v>
      </c>
    </row>
    <row r="16" spans="1:7" x14ac:dyDescent="0.25">
      <c r="A16" s="4" t="s">
        <v>19</v>
      </c>
      <c r="B16" s="9" t="s">
        <v>16</v>
      </c>
      <c r="C16" s="9"/>
      <c r="D16" s="9"/>
      <c r="E16" s="9"/>
      <c r="F16" s="9"/>
      <c r="G16" s="8">
        <v>550</v>
      </c>
    </row>
    <row r="17" spans="1:7" x14ac:dyDescent="0.25">
      <c r="A17" s="4" t="s">
        <v>20</v>
      </c>
      <c r="B17" s="9" t="s">
        <v>16</v>
      </c>
      <c r="C17" s="9"/>
      <c r="D17" s="9"/>
      <c r="E17" s="9"/>
      <c r="F17" s="9"/>
      <c r="G17" s="8">
        <v>550</v>
      </c>
    </row>
    <row r="18" spans="1:7" x14ac:dyDescent="0.25">
      <c r="A18" s="4" t="s">
        <v>21</v>
      </c>
      <c r="B18" s="9" t="s">
        <v>16</v>
      </c>
      <c r="C18" s="9"/>
      <c r="D18" s="9"/>
      <c r="E18" s="9"/>
      <c r="F18" s="9"/>
      <c r="G18" s="8">
        <v>550</v>
      </c>
    </row>
    <row r="19" spans="1:7" x14ac:dyDescent="0.25">
      <c r="A19" s="4" t="s">
        <v>22</v>
      </c>
      <c r="B19" s="9" t="s">
        <v>16</v>
      </c>
      <c r="C19" s="9"/>
      <c r="D19" s="9"/>
      <c r="E19" s="9"/>
      <c r="F19" s="9"/>
      <c r="G19" s="8">
        <v>550</v>
      </c>
    </row>
    <row r="20" spans="1:7" x14ac:dyDescent="0.25">
      <c r="A20" s="4" t="s">
        <v>23</v>
      </c>
      <c r="B20" s="9" t="s">
        <v>16</v>
      </c>
      <c r="C20" s="9"/>
      <c r="D20" s="9"/>
      <c r="E20" s="9"/>
      <c r="F20" s="9"/>
      <c r="G20" s="8">
        <v>550</v>
      </c>
    </row>
    <row r="21" spans="1:7" x14ac:dyDescent="0.25">
      <c r="A21" s="4" t="s">
        <v>24</v>
      </c>
      <c r="B21" s="9" t="s">
        <v>16</v>
      </c>
      <c r="C21" s="9"/>
      <c r="D21" s="9"/>
      <c r="E21" s="9"/>
      <c r="F21" s="9"/>
      <c r="G21" s="8">
        <v>550</v>
      </c>
    </row>
    <row r="22" spans="1:7" x14ac:dyDescent="0.25">
      <c r="A22" s="4" t="s">
        <v>25</v>
      </c>
      <c r="B22" s="9" t="s">
        <v>16</v>
      </c>
      <c r="C22" s="9"/>
      <c r="D22" s="9"/>
      <c r="E22" s="9"/>
      <c r="F22" s="9"/>
      <c r="G22" s="8">
        <v>550</v>
      </c>
    </row>
    <row r="23" spans="1:7" x14ac:dyDescent="0.25">
      <c r="A23" s="4" t="s">
        <v>26</v>
      </c>
      <c r="B23" s="9" t="s">
        <v>27</v>
      </c>
      <c r="C23" s="9"/>
      <c r="D23" s="9"/>
      <c r="E23" s="9"/>
      <c r="F23" s="9"/>
      <c r="G23" s="8">
        <v>450</v>
      </c>
    </row>
    <row r="24" spans="1:7" x14ac:dyDescent="0.25">
      <c r="A24" s="4" t="s">
        <v>28</v>
      </c>
      <c r="B24" s="9" t="s">
        <v>27</v>
      </c>
      <c r="C24" s="9"/>
      <c r="D24" s="9"/>
      <c r="E24" s="9"/>
      <c r="F24" s="9"/>
      <c r="G24" s="8">
        <v>450</v>
      </c>
    </row>
    <row r="25" spans="1:7" x14ac:dyDescent="0.25">
      <c r="A25" s="4" t="s">
        <v>29</v>
      </c>
      <c r="B25" s="9" t="s">
        <v>27</v>
      </c>
      <c r="C25" s="9"/>
      <c r="D25" s="9"/>
      <c r="E25" s="9"/>
      <c r="F25" s="9"/>
      <c r="G25" s="8">
        <v>450</v>
      </c>
    </row>
    <row r="26" spans="1:7" x14ac:dyDescent="0.25">
      <c r="A26" s="4" t="s">
        <v>30</v>
      </c>
      <c r="B26" s="9" t="s">
        <v>27</v>
      </c>
      <c r="C26" s="9"/>
      <c r="D26" s="9"/>
      <c r="E26" s="9"/>
      <c r="F26" s="9"/>
      <c r="G26" s="8">
        <v>450</v>
      </c>
    </row>
    <row r="27" spans="1:7" x14ac:dyDescent="0.25">
      <c r="A27" s="4" t="s">
        <v>31</v>
      </c>
      <c r="B27" s="7" t="s">
        <v>7</v>
      </c>
      <c r="C27" s="7"/>
      <c r="D27" s="7"/>
      <c r="E27" s="7"/>
      <c r="F27" s="7"/>
      <c r="G27" s="8">
        <v>3550</v>
      </c>
    </row>
    <row r="28" spans="1:7" x14ac:dyDescent="0.25">
      <c r="A28" s="4" t="s">
        <v>32</v>
      </c>
      <c r="B28" s="9" t="s">
        <v>9</v>
      </c>
      <c r="C28" s="9"/>
      <c r="D28" s="9"/>
      <c r="E28" s="9"/>
      <c r="F28" s="9"/>
      <c r="G28" s="8">
        <v>1800</v>
      </c>
    </row>
    <row r="29" spans="1:7" x14ac:dyDescent="0.25">
      <c r="A29" s="4" t="s">
        <v>33</v>
      </c>
      <c r="B29" s="9" t="s">
        <v>14</v>
      </c>
      <c r="C29" s="9"/>
      <c r="D29" s="9"/>
      <c r="E29" s="9"/>
      <c r="F29" s="9"/>
      <c r="G29" s="8">
        <v>1490</v>
      </c>
    </row>
    <row r="30" spans="1:7" x14ac:dyDescent="0.25">
      <c r="A30" s="4" t="s">
        <v>34</v>
      </c>
      <c r="B30" s="9" t="s">
        <v>11</v>
      </c>
      <c r="C30" s="9"/>
      <c r="D30" s="9"/>
      <c r="E30" s="9"/>
      <c r="F30" s="9"/>
      <c r="G30" s="8">
        <v>2476</v>
      </c>
    </row>
    <row r="31" spans="1:7" x14ac:dyDescent="0.25">
      <c r="A31" s="4" t="s">
        <v>35</v>
      </c>
      <c r="B31" s="9" t="s">
        <v>36</v>
      </c>
      <c r="C31" s="9"/>
      <c r="D31" s="9"/>
      <c r="E31" s="9"/>
      <c r="F31" s="9"/>
      <c r="G31" s="8">
        <v>1550</v>
      </c>
    </row>
    <row r="32" spans="1:7" x14ac:dyDescent="0.25">
      <c r="A32" s="4" t="s">
        <v>37</v>
      </c>
      <c r="B32" s="7" t="s">
        <v>7</v>
      </c>
      <c r="C32" s="7"/>
      <c r="D32" s="7"/>
      <c r="E32" s="7"/>
      <c r="F32" s="7"/>
      <c r="G32" s="8">
        <v>3550</v>
      </c>
    </row>
    <row r="33" spans="1:7" x14ac:dyDescent="0.25">
      <c r="A33" s="4" t="s">
        <v>38</v>
      </c>
      <c r="B33" s="9" t="s">
        <v>27</v>
      </c>
      <c r="C33" s="9"/>
      <c r="D33" s="9"/>
      <c r="E33" s="9"/>
      <c r="F33" s="9"/>
      <c r="G33" s="8">
        <v>450</v>
      </c>
    </row>
    <row r="34" spans="1:7" x14ac:dyDescent="0.25">
      <c r="A34" s="4" t="s">
        <v>39</v>
      </c>
      <c r="B34" s="9" t="s">
        <v>27</v>
      </c>
      <c r="C34" s="9"/>
      <c r="D34" s="9"/>
      <c r="E34" s="9"/>
      <c r="F34" s="9"/>
      <c r="G34" s="8">
        <v>450</v>
      </c>
    </row>
    <row r="35" spans="1:7" x14ac:dyDescent="0.25">
      <c r="A35" s="4" t="s">
        <v>40</v>
      </c>
      <c r="B35" s="9" t="s">
        <v>14</v>
      </c>
      <c r="C35" s="9"/>
      <c r="D35" s="9"/>
      <c r="E35" s="9"/>
      <c r="F35" s="9"/>
      <c r="G35" s="8">
        <v>1490</v>
      </c>
    </row>
    <row r="36" spans="1:7" x14ac:dyDescent="0.25">
      <c r="A36" s="4" t="s">
        <v>41</v>
      </c>
      <c r="B36" s="9" t="s">
        <v>27</v>
      </c>
      <c r="C36" s="9"/>
      <c r="D36" s="9"/>
      <c r="E36" s="9"/>
      <c r="F36" s="9"/>
      <c r="G36" s="8">
        <v>450</v>
      </c>
    </row>
    <row r="37" spans="1:7" x14ac:dyDescent="0.25">
      <c r="A37" s="4" t="s">
        <v>42</v>
      </c>
      <c r="B37" s="7" t="s">
        <v>7</v>
      </c>
      <c r="C37" s="7"/>
      <c r="D37" s="7"/>
      <c r="E37" s="7"/>
      <c r="F37" s="7"/>
      <c r="G37" s="8">
        <v>3550</v>
      </c>
    </row>
    <row r="38" spans="1:7" x14ac:dyDescent="0.25">
      <c r="A38" s="4" t="s">
        <v>43</v>
      </c>
      <c r="B38" s="9" t="s">
        <v>9</v>
      </c>
      <c r="C38" s="9"/>
      <c r="D38" s="9"/>
      <c r="E38" s="9"/>
      <c r="F38" s="9"/>
      <c r="G38" s="8">
        <v>1800</v>
      </c>
    </row>
    <row r="39" spans="1:7" x14ac:dyDescent="0.25">
      <c r="A39" s="4" t="s">
        <v>44</v>
      </c>
      <c r="B39" s="9" t="s">
        <v>27</v>
      </c>
      <c r="C39" s="9"/>
      <c r="D39" s="9"/>
      <c r="E39" s="9"/>
      <c r="F39" s="9"/>
      <c r="G39" s="8">
        <v>450</v>
      </c>
    </row>
    <row r="40" spans="1:7" x14ac:dyDescent="0.25">
      <c r="A40" s="4" t="s">
        <v>45</v>
      </c>
      <c r="B40" s="9" t="s">
        <v>11</v>
      </c>
      <c r="C40" s="9"/>
      <c r="D40" s="9"/>
      <c r="E40" s="9"/>
      <c r="F40" s="9"/>
      <c r="G40" s="8">
        <v>3150</v>
      </c>
    </row>
    <row r="41" spans="1:7" x14ac:dyDescent="0.25">
      <c r="A41" s="4" t="s">
        <v>46</v>
      </c>
      <c r="B41" s="9" t="s">
        <v>47</v>
      </c>
      <c r="C41" s="9"/>
      <c r="D41" s="9"/>
      <c r="E41" s="9"/>
      <c r="F41" s="9"/>
      <c r="G41" s="8">
        <v>8800</v>
      </c>
    </row>
    <row r="42" spans="1:7" x14ac:dyDescent="0.25">
      <c r="A42" s="4" t="s">
        <v>48</v>
      </c>
      <c r="B42" s="9" t="s">
        <v>36</v>
      </c>
      <c r="C42" s="9"/>
      <c r="D42" s="9"/>
      <c r="E42" s="9"/>
      <c r="F42" s="9"/>
      <c r="G42" s="8">
        <v>1550</v>
      </c>
    </row>
    <row r="43" spans="1:7" x14ac:dyDescent="0.25">
      <c r="A43" s="4" t="s">
        <v>49</v>
      </c>
      <c r="B43" s="9" t="s">
        <v>14</v>
      </c>
      <c r="C43" s="9"/>
      <c r="D43" s="9"/>
      <c r="E43" s="9"/>
      <c r="F43" s="9"/>
      <c r="G43" s="8">
        <v>1490</v>
      </c>
    </row>
    <row r="44" spans="1:7" x14ac:dyDescent="0.25">
      <c r="A44" s="4" t="s">
        <v>50</v>
      </c>
      <c r="B44" s="7" t="s">
        <v>7</v>
      </c>
      <c r="C44" s="7"/>
      <c r="D44" s="7"/>
      <c r="E44" s="7"/>
      <c r="F44" s="7"/>
      <c r="G44" s="8">
        <v>3550</v>
      </c>
    </row>
    <row r="45" spans="1:7" x14ac:dyDescent="0.25">
      <c r="A45" s="4" t="s">
        <v>51</v>
      </c>
      <c r="B45" s="9" t="s">
        <v>14</v>
      </c>
      <c r="C45" s="9"/>
      <c r="D45" s="9"/>
      <c r="E45" s="9"/>
      <c r="F45" s="9"/>
      <c r="G45" s="8">
        <v>1490</v>
      </c>
    </row>
    <row r="46" spans="1:7" x14ac:dyDescent="0.25">
      <c r="A46" s="4" t="s">
        <v>52</v>
      </c>
      <c r="B46" s="9" t="s">
        <v>27</v>
      </c>
      <c r="C46" s="9"/>
      <c r="D46" s="9"/>
      <c r="E46" s="9"/>
      <c r="F46" s="9"/>
      <c r="G46" s="8">
        <v>450</v>
      </c>
    </row>
    <row r="47" spans="1:7" x14ac:dyDescent="0.25">
      <c r="A47" s="4" t="s">
        <v>53</v>
      </c>
      <c r="B47" s="9" t="s">
        <v>27</v>
      </c>
      <c r="C47" s="9"/>
      <c r="D47" s="9"/>
      <c r="E47" s="9"/>
      <c r="F47" s="9"/>
      <c r="G47" s="8">
        <v>450</v>
      </c>
    </row>
    <row r="48" spans="1:7" x14ac:dyDescent="0.25">
      <c r="A48" s="4" t="s">
        <v>54</v>
      </c>
      <c r="B48" s="9" t="s">
        <v>11</v>
      </c>
      <c r="C48" s="9"/>
      <c r="D48" s="9"/>
      <c r="E48" s="9"/>
      <c r="F48" s="9"/>
      <c r="G48" s="8">
        <v>3150</v>
      </c>
    </row>
    <row r="49" spans="1:7" x14ac:dyDescent="0.25">
      <c r="A49" s="4" t="s">
        <v>55</v>
      </c>
      <c r="B49" s="9" t="s">
        <v>14</v>
      </c>
      <c r="C49" s="9"/>
      <c r="D49" s="9"/>
      <c r="E49" s="9"/>
      <c r="F49" s="9"/>
      <c r="G49" s="8">
        <v>1490</v>
      </c>
    </row>
    <row r="50" spans="1:7" x14ac:dyDescent="0.25">
      <c r="A50" s="4" t="s">
        <v>56</v>
      </c>
      <c r="B50" s="9"/>
      <c r="C50" s="9"/>
      <c r="D50" s="9"/>
      <c r="E50" s="9"/>
      <c r="F50" s="9"/>
      <c r="G50" s="8"/>
    </row>
    <row r="51" spans="1:7" x14ac:dyDescent="0.25">
      <c r="A51" s="4" t="s">
        <v>57</v>
      </c>
      <c r="B51" s="7" t="s">
        <v>58</v>
      </c>
      <c r="C51" s="7"/>
      <c r="D51" s="7"/>
      <c r="E51" s="7"/>
      <c r="F51" s="7"/>
      <c r="G51" s="8">
        <v>8300</v>
      </c>
    </row>
    <row r="52" spans="1:7" x14ac:dyDescent="0.25">
      <c r="A52" s="4" t="s">
        <v>59</v>
      </c>
      <c r="B52" s="7" t="s">
        <v>7</v>
      </c>
      <c r="C52" s="7"/>
      <c r="D52" s="7"/>
      <c r="E52" s="7"/>
      <c r="F52" s="7"/>
      <c r="G52" s="8">
        <v>3550</v>
      </c>
    </row>
    <row r="53" spans="1:7" x14ac:dyDescent="0.25">
      <c r="A53" s="4" t="s">
        <v>60</v>
      </c>
      <c r="B53" s="9" t="s">
        <v>16</v>
      </c>
      <c r="C53" s="9"/>
      <c r="D53" s="9"/>
      <c r="E53" s="9"/>
      <c r="F53" s="9"/>
      <c r="G53" s="8">
        <v>550</v>
      </c>
    </row>
    <row r="54" spans="1:7" x14ac:dyDescent="0.25">
      <c r="A54" s="4" t="s">
        <v>61</v>
      </c>
      <c r="B54" s="9" t="s">
        <v>16</v>
      </c>
      <c r="C54" s="9"/>
      <c r="D54" s="9"/>
      <c r="E54" s="9"/>
      <c r="F54" s="9"/>
      <c r="G54" s="8">
        <v>550</v>
      </c>
    </row>
    <row r="55" spans="1:7" x14ac:dyDescent="0.25">
      <c r="A55" s="4" t="s">
        <v>62</v>
      </c>
      <c r="B55" s="9" t="s">
        <v>14</v>
      </c>
      <c r="C55" s="9"/>
      <c r="D55" s="9"/>
      <c r="E55" s="9"/>
      <c r="F55" s="9"/>
      <c r="G55" s="8">
        <v>1490</v>
      </c>
    </row>
    <row r="56" spans="1:7" x14ac:dyDescent="0.25">
      <c r="A56" s="4" t="s">
        <v>63</v>
      </c>
      <c r="B56" s="9" t="s">
        <v>11</v>
      </c>
      <c r="C56" s="9"/>
      <c r="D56" s="9"/>
      <c r="E56" s="9"/>
      <c r="F56" s="9"/>
      <c r="G56" s="8">
        <v>3150</v>
      </c>
    </row>
    <row r="57" spans="1:7" x14ac:dyDescent="0.25">
      <c r="A57" s="4" t="s">
        <v>64</v>
      </c>
      <c r="B57" s="9" t="s">
        <v>11</v>
      </c>
      <c r="C57" s="9"/>
      <c r="D57" s="9"/>
      <c r="E57" s="9"/>
      <c r="F57" s="9"/>
      <c r="G57" s="8">
        <v>3150</v>
      </c>
    </row>
    <row r="58" spans="1:7" x14ac:dyDescent="0.25">
      <c r="A58" s="4" t="s">
        <v>65</v>
      </c>
      <c r="B58" s="9" t="s">
        <v>27</v>
      </c>
      <c r="C58" s="9"/>
      <c r="D58" s="9"/>
      <c r="E58" s="9"/>
      <c r="F58" s="9"/>
      <c r="G58" s="8">
        <v>450</v>
      </c>
    </row>
    <row r="59" spans="1:7" x14ac:dyDescent="0.25">
      <c r="A59" s="4" t="s">
        <v>66</v>
      </c>
      <c r="B59" s="9" t="s">
        <v>27</v>
      </c>
      <c r="C59" s="9"/>
      <c r="D59" s="9"/>
      <c r="E59" s="9"/>
      <c r="F59" s="9"/>
      <c r="G59" s="8">
        <v>450</v>
      </c>
    </row>
    <row r="60" spans="1:7" x14ac:dyDescent="0.25">
      <c r="A60" s="4" t="s">
        <v>67</v>
      </c>
      <c r="B60" s="7" t="s">
        <v>7</v>
      </c>
      <c r="C60" s="7"/>
      <c r="D60" s="7"/>
      <c r="E60" s="7"/>
      <c r="F60" s="7"/>
      <c r="G60" s="8">
        <v>3550</v>
      </c>
    </row>
    <row r="61" spans="1:7" x14ac:dyDescent="0.25">
      <c r="A61" s="4" t="s">
        <v>68</v>
      </c>
      <c r="B61" s="9" t="s">
        <v>14</v>
      </c>
      <c r="C61" s="9"/>
      <c r="D61" s="9"/>
      <c r="E61" s="9"/>
      <c r="F61" s="9"/>
      <c r="G61" s="8">
        <v>1490</v>
      </c>
    </row>
    <row r="62" spans="1:7" x14ac:dyDescent="0.25">
      <c r="A62" s="4" t="s">
        <v>69</v>
      </c>
      <c r="B62" s="9" t="s">
        <v>70</v>
      </c>
      <c r="C62" s="9"/>
      <c r="D62" s="9"/>
      <c r="E62" s="9"/>
      <c r="F62" s="9"/>
      <c r="G62" s="8">
        <v>12500</v>
      </c>
    </row>
    <row r="63" spans="1:7" x14ac:dyDescent="0.25">
      <c r="A63" s="4" t="s">
        <v>71</v>
      </c>
      <c r="B63" s="9" t="s">
        <v>72</v>
      </c>
      <c r="C63" s="9"/>
      <c r="D63" s="9"/>
      <c r="E63" s="9"/>
      <c r="F63" s="9"/>
      <c r="G63" s="8">
        <v>3078</v>
      </c>
    </row>
    <row r="64" spans="1:7" x14ac:dyDescent="0.25">
      <c r="A64" s="4" t="s">
        <v>73</v>
      </c>
      <c r="B64" s="9" t="s">
        <v>74</v>
      </c>
      <c r="C64" s="9"/>
      <c r="D64" s="9"/>
      <c r="E64" s="9"/>
      <c r="F64" s="9"/>
      <c r="G64" s="8">
        <v>1877.03</v>
      </c>
    </row>
    <row r="65" spans="1:7" x14ac:dyDescent="0.25">
      <c r="A65" s="4" t="s">
        <v>75</v>
      </c>
      <c r="B65" s="9" t="s">
        <v>76</v>
      </c>
      <c r="C65" s="9"/>
      <c r="D65" s="9"/>
      <c r="E65" s="9"/>
      <c r="F65" s="9"/>
      <c r="G65" s="8">
        <v>1618</v>
      </c>
    </row>
    <row r="66" spans="1:7" x14ac:dyDescent="0.25">
      <c r="A66" s="4" t="s">
        <v>77</v>
      </c>
      <c r="B66" s="9" t="s">
        <v>78</v>
      </c>
      <c r="C66" s="9"/>
      <c r="D66" s="9"/>
      <c r="E66" s="9"/>
      <c r="F66" s="9"/>
      <c r="G66" s="8">
        <v>8500</v>
      </c>
    </row>
    <row r="67" spans="1:7" x14ac:dyDescent="0.25">
      <c r="A67" s="4" t="s">
        <v>79</v>
      </c>
      <c r="B67" s="9" t="s">
        <v>70</v>
      </c>
      <c r="C67" s="9"/>
      <c r="D67" s="9"/>
      <c r="E67" s="9"/>
      <c r="F67" s="9"/>
      <c r="G67" s="8">
        <v>11800</v>
      </c>
    </row>
    <row r="68" spans="1:7" x14ac:dyDescent="0.25">
      <c r="A68" s="4" t="s">
        <v>80</v>
      </c>
      <c r="B68" s="9" t="s">
        <v>81</v>
      </c>
      <c r="C68" s="9"/>
      <c r="D68" s="9"/>
      <c r="E68" s="9"/>
      <c r="F68" s="9"/>
      <c r="G68" s="8">
        <v>5270</v>
      </c>
    </row>
    <row r="69" spans="1:7" x14ac:dyDescent="0.25">
      <c r="A69" s="4" t="s">
        <v>82</v>
      </c>
      <c r="B69" s="9" t="s">
        <v>83</v>
      </c>
      <c r="C69" s="9"/>
      <c r="D69" s="9"/>
      <c r="E69" s="9"/>
      <c r="F69" s="9"/>
      <c r="G69" s="8">
        <v>1113</v>
      </c>
    </row>
    <row r="70" spans="1:7" x14ac:dyDescent="0.25">
      <c r="A70" s="4" t="s">
        <v>84</v>
      </c>
      <c r="B70" s="9" t="s">
        <v>85</v>
      </c>
      <c r="C70" s="9"/>
      <c r="D70" s="9"/>
      <c r="E70" s="9"/>
      <c r="F70" s="9"/>
      <c r="G70" s="8">
        <v>229</v>
      </c>
    </row>
    <row r="71" spans="1:7" hidden="1" x14ac:dyDescent="0.25">
      <c r="A71" s="4" t="s">
        <v>86</v>
      </c>
      <c r="B71" s="9" t="s">
        <v>87</v>
      </c>
      <c r="C71" s="9"/>
      <c r="D71" s="9"/>
      <c r="E71" s="9"/>
      <c r="F71" s="9"/>
      <c r="G71" s="8">
        <v>-34147.42</v>
      </c>
    </row>
    <row r="72" spans="1:7" x14ac:dyDescent="0.25">
      <c r="A72" s="4" t="s">
        <v>88</v>
      </c>
      <c r="B72" s="9" t="s">
        <v>89</v>
      </c>
      <c r="C72" s="9"/>
      <c r="D72" s="9"/>
      <c r="E72" s="9"/>
      <c r="F72" s="9"/>
      <c r="G72" s="8">
        <v>1293.0999999999999</v>
      </c>
    </row>
    <row r="73" spans="1:7" x14ac:dyDescent="0.25">
      <c r="A73" s="4" t="s">
        <v>90</v>
      </c>
      <c r="B73" s="9" t="s">
        <v>91</v>
      </c>
      <c r="C73" s="9"/>
      <c r="D73" s="9"/>
      <c r="E73" s="9"/>
      <c r="F73" s="9"/>
      <c r="G73" s="8">
        <v>18103.45</v>
      </c>
    </row>
    <row r="74" spans="1:7" x14ac:dyDescent="0.25">
      <c r="A74" s="4" t="s">
        <v>92</v>
      </c>
      <c r="B74" s="7" t="s">
        <v>93</v>
      </c>
      <c r="C74" s="7"/>
      <c r="D74" s="7"/>
      <c r="E74" s="7"/>
      <c r="F74" s="7"/>
      <c r="G74" s="8">
        <f>918*1.16</f>
        <v>1064.8799999999999</v>
      </c>
    </row>
    <row r="75" spans="1:7" x14ac:dyDescent="0.25">
      <c r="A75" s="4" t="s">
        <v>94</v>
      </c>
      <c r="B75" s="7" t="s">
        <v>93</v>
      </c>
      <c r="C75" s="7"/>
      <c r="D75" s="7"/>
      <c r="E75" s="7"/>
      <c r="F75" s="7"/>
      <c r="G75" s="8">
        <f>1170*1.16</f>
        <v>1357.1999999999998</v>
      </c>
    </row>
    <row r="76" spans="1:7" x14ac:dyDescent="0.25">
      <c r="A76" s="4" t="s">
        <v>95</v>
      </c>
      <c r="B76" s="7" t="s">
        <v>93</v>
      </c>
      <c r="C76" s="7"/>
      <c r="D76" s="7"/>
      <c r="E76" s="7"/>
      <c r="F76" s="7"/>
      <c r="G76" s="8">
        <f>1170*1.16</f>
        <v>1357.1999999999998</v>
      </c>
    </row>
    <row r="77" spans="1:7" x14ac:dyDescent="0.25">
      <c r="A77" s="4" t="s">
        <v>96</v>
      </c>
      <c r="B77" s="7" t="s">
        <v>93</v>
      </c>
      <c r="C77" s="7"/>
      <c r="D77" s="7"/>
      <c r="E77" s="7"/>
      <c r="F77" s="7"/>
      <c r="G77" s="8">
        <f>1170*1.16</f>
        <v>1357.1999999999998</v>
      </c>
    </row>
    <row r="78" spans="1:7" x14ac:dyDescent="0.25">
      <c r="A78" s="4" t="s">
        <v>97</v>
      </c>
      <c r="B78" s="7" t="s">
        <v>98</v>
      </c>
      <c r="C78" s="7"/>
      <c r="D78" s="7"/>
      <c r="E78" s="7"/>
      <c r="F78" s="7"/>
      <c r="G78" s="8">
        <f>4580*1.16</f>
        <v>5312.7999999999993</v>
      </c>
    </row>
    <row r="79" spans="1:7" x14ac:dyDescent="0.25">
      <c r="A79" s="4" t="s">
        <v>99</v>
      </c>
      <c r="B79" s="9" t="s">
        <v>100</v>
      </c>
      <c r="C79" s="9"/>
      <c r="D79" s="9"/>
      <c r="E79" s="9"/>
      <c r="F79" s="9"/>
      <c r="G79" s="8">
        <v>614.84</v>
      </c>
    </row>
    <row r="80" spans="1:7" x14ac:dyDescent="0.25">
      <c r="A80" s="4" t="s">
        <v>101</v>
      </c>
      <c r="B80" s="10" t="s">
        <v>102</v>
      </c>
      <c r="C80" s="10"/>
      <c r="D80" s="10"/>
      <c r="E80" s="10"/>
      <c r="F80" s="10"/>
      <c r="G80" s="11">
        <v>1523.99</v>
      </c>
    </row>
    <row r="81" spans="1:8" x14ac:dyDescent="0.25">
      <c r="A81" s="4" t="s">
        <v>103</v>
      </c>
      <c r="B81" s="10" t="s">
        <v>104</v>
      </c>
      <c r="C81" s="10"/>
      <c r="D81" s="10"/>
      <c r="E81" s="10"/>
      <c r="F81" s="10"/>
      <c r="G81" s="11">
        <v>4568.24</v>
      </c>
    </row>
    <row r="82" spans="1:8" x14ac:dyDescent="0.25">
      <c r="A82" s="4" t="s">
        <v>105</v>
      </c>
      <c r="B82" s="10" t="s">
        <v>106</v>
      </c>
      <c r="C82" s="10"/>
      <c r="D82" s="10"/>
      <c r="E82" s="10"/>
      <c r="F82" s="10"/>
      <c r="G82" s="11">
        <v>3990</v>
      </c>
    </row>
    <row r="83" spans="1:8" x14ac:dyDescent="0.25">
      <c r="A83" s="4" t="s">
        <v>107</v>
      </c>
      <c r="B83" s="10" t="s">
        <v>108</v>
      </c>
      <c r="C83" s="10"/>
      <c r="D83" s="10"/>
      <c r="E83" s="10"/>
      <c r="F83" s="10"/>
      <c r="G83" s="11">
        <v>19140</v>
      </c>
    </row>
    <row r="84" spans="1:8" x14ac:dyDescent="0.25">
      <c r="A84" s="4" t="s">
        <v>109</v>
      </c>
      <c r="B84" s="10" t="s">
        <v>110</v>
      </c>
      <c r="C84" s="10"/>
      <c r="D84" s="10"/>
      <c r="E84" s="10"/>
      <c r="F84" s="10"/>
      <c r="G84" s="11">
        <v>1250</v>
      </c>
    </row>
    <row r="85" spans="1:8" x14ac:dyDescent="0.25">
      <c r="A85" s="4" t="s">
        <v>111</v>
      </c>
      <c r="B85" s="10" t="s">
        <v>112</v>
      </c>
      <c r="C85" s="10"/>
      <c r="D85" s="10"/>
      <c r="E85" s="10"/>
      <c r="F85" s="10"/>
      <c r="G85" s="11">
        <v>18328</v>
      </c>
    </row>
    <row r="86" spans="1:8" ht="27.75" customHeight="1" x14ac:dyDescent="0.25">
      <c r="A86" s="4" t="s">
        <v>113</v>
      </c>
      <c r="B86" s="12" t="s">
        <v>114</v>
      </c>
      <c r="C86" s="12"/>
      <c r="D86" s="12"/>
      <c r="E86" s="12"/>
      <c r="F86" s="12"/>
      <c r="G86" s="13">
        <v>4496.24</v>
      </c>
    </row>
    <row r="87" spans="1:8" ht="27.75" customHeight="1" x14ac:dyDescent="0.25">
      <c r="A87" s="4" t="s">
        <v>115</v>
      </c>
      <c r="B87" s="12" t="s">
        <v>116</v>
      </c>
      <c r="C87" s="12"/>
      <c r="D87" s="12"/>
      <c r="E87" s="12"/>
      <c r="F87" s="12"/>
      <c r="G87" s="13">
        <v>2784</v>
      </c>
      <c r="H87" s="14"/>
    </row>
    <row r="88" spans="1:8" ht="27.75" customHeight="1" x14ac:dyDescent="0.25">
      <c r="A88" s="4" t="s">
        <v>117</v>
      </c>
      <c r="B88" s="15" t="s">
        <v>118</v>
      </c>
      <c r="C88" s="12"/>
      <c r="D88" s="12"/>
      <c r="E88" s="12"/>
      <c r="F88" s="12"/>
      <c r="G88" s="13">
        <v>2552</v>
      </c>
      <c r="H88" s="14"/>
    </row>
    <row r="89" spans="1:8" ht="27.75" customHeight="1" x14ac:dyDescent="0.25">
      <c r="A89" s="4" t="s">
        <v>119</v>
      </c>
      <c r="B89" s="15" t="s">
        <v>120</v>
      </c>
      <c r="C89" s="12"/>
      <c r="D89" s="12"/>
      <c r="E89" s="12"/>
      <c r="F89" s="12"/>
      <c r="G89" s="13">
        <v>5499</v>
      </c>
      <c r="H89" s="14"/>
    </row>
    <row r="90" spans="1:8" x14ac:dyDescent="0.25">
      <c r="A90" s="4"/>
      <c r="B90" s="16" t="s">
        <v>121</v>
      </c>
      <c r="C90" s="16"/>
      <c r="D90" s="16"/>
      <c r="E90" s="16"/>
      <c r="F90" s="16"/>
      <c r="G90" s="6"/>
    </row>
    <row r="91" spans="1:8" x14ac:dyDescent="0.25">
      <c r="A91" s="4" t="s">
        <v>122</v>
      </c>
      <c r="B91" s="17" t="s">
        <v>123</v>
      </c>
      <c r="C91" s="17"/>
      <c r="D91" s="17"/>
      <c r="E91" s="17"/>
      <c r="F91" s="17"/>
      <c r="G91" s="18">
        <v>6300</v>
      </c>
    </row>
    <row r="92" spans="1:8" x14ac:dyDescent="0.25">
      <c r="A92" s="4" t="s">
        <v>124</v>
      </c>
      <c r="B92" s="19" t="s">
        <v>125</v>
      </c>
      <c r="C92" s="19"/>
      <c r="D92" s="19"/>
      <c r="E92" s="19"/>
      <c r="F92" s="19"/>
      <c r="G92" s="18">
        <v>1950</v>
      </c>
    </row>
    <row r="93" spans="1:8" x14ac:dyDescent="0.25">
      <c r="A93" s="4" t="s">
        <v>126</v>
      </c>
      <c r="B93" s="17" t="s">
        <v>127</v>
      </c>
      <c r="C93" s="17"/>
      <c r="D93" s="17"/>
      <c r="E93" s="17"/>
      <c r="F93" s="17"/>
      <c r="G93" s="18">
        <v>157.6</v>
      </c>
    </row>
    <row r="94" spans="1:8" x14ac:dyDescent="0.25">
      <c r="A94" s="4" t="s">
        <v>128</v>
      </c>
      <c r="B94" s="19" t="s">
        <v>129</v>
      </c>
      <c r="C94" s="19"/>
      <c r="D94" s="19"/>
      <c r="E94" s="19"/>
      <c r="F94" s="19"/>
      <c r="G94" s="18">
        <v>680</v>
      </c>
    </row>
    <row r="95" spans="1:8" x14ac:dyDescent="0.25">
      <c r="A95" s="4" t="s">
        <v>130</v>
      </c>
      <c r="B95" s="19" t="s">
        <v>131</v>
      </c>
      <c r="C95" s="19"/>
      <c r="D95" s="19"/>
      <c r="E95" s="19"/>
      <c r="F95" s="19"/>
      <c r="G95" s="18">
        <v>4200</v>
      </c>
    </row>
    <row r="96" spans="1:8" x14ac:dyDescent="0.25">
      <c r="A96" s="4" t="s">
        <v>132</v>
      </c>
      <c r="B96" s="17" t="s">
        <v>123</v>
      </c>
      <c r="C96" s="17"/>
      <c r="D96" s="17"/>
      <c r="E96" s="17"/>
      <c r="F96" s="17"/>
      <c r="G96" s="18">
        <v>6300</v>
      </c>
    </row>
    <row r="97" spans="1:7" x14ac:dyDescent="0.25">
      <c r="A97" s="4" t="s">
        <v>133</v>
      </c>
      <c r="B97" s="19" t="s">
        <v>125</v>
      </c>
      <c r="C97" s="19"/>
      <c r="D97" s="19"/>
      <c r="E97" s="19"/>
      <c r="F97" s="19"/>
      <c r="G97" s="18">
        <v>1950</v>
      </c>
    </row>
    <row r="98" spans="1:7" x14ac:dyDescent="0.25">
      <c r="A98" s="4" t="s">
        <v>134</v>
      </c>
      <c r="B98" s="17" t="s">
        <v>127</v>
      </c>
      <c r="C98" s="17"/>
      <c r="D98" s="17"/>
      <c r="E98" s="17"/>
      <c r="F98" s="17"/>
      <c r="G98" s="18">
        <v>157.6</v>
      </c>
    </row>
    <row r="99" spans="1:7" x14ac:dyDescent="0.25">
      <c r="A99" s="4" t="s">
        <v>135</v>
      </c>
      <c r="B99" s="17" t="s">
        <v>129</v>
      </c>
      <c r="C99" s="17"/>
      <c r="D99" s="17"/>
      <c r="E99" s="17"/>
      <c r="F99" s="17"/>
      <c r="G99" s="18">
        <v>680</v>
      </c>
    </row>
    <row r="100" spans="1:7" x14ac:dyDescent="0.25">
      <c r="A100" s="4" t="s">
        <v>136</v>
      </c>
      <c r="B100" s="17" t="s">
        <v>123</v>
      </c>
      <c r="C100" s="17"/>
      <c r="D100" s="17"/>
      <c r="E100" s="17"/>
      <c r="F100" s="17"/>
      <c r="G100" s="18">
        <v>6300</v>
      </c>
    </row>
    <row r="101" spans="1:7" x14ac:dyDescent="0.25">
      <c r="A101" s="4" t="s">
        <v>137</v>
      </c>
      <c r="B101" s="19" t="s">
        <v>125</v>
      </c>
      <c r="C101" s="19"/>
      <c r="D101" s="19"/>
      <c r="E101" s="19"/>
      <c r="F101" s="19"/>
      <c r="G101" s="18">
        <v>1950</v>
      </c>
    </row>
    <row r="102" spans="1:7" x14ac:dyDescent="0.25">
      <c r="A102" s="4" t="s">
        <v>138</v>
      </c>
      <c r="B102" s="17" t="s">
        <v>127</v>
      </c>
      <c r="C102" s="17"/>
      <c r="D102" s="17"/>
      <c r="E102" s="17"/>
      <c r="F102" s="17"/>
      <c r="G102" s="18">
        <v>157.6</v>
      </c>
    </row>
    <row r="103" spans="1:7" x14ac:dyDescent="0.25">
      <c r="A103" s="4" t="s">
        <v>139</v>
      </c>
      <c r="B103" s="19" t="s">
        <v>140</v>
      </c>
      <c r="C103" s="19"/>
      <c r="D103" s="19"/>
      <c r="E103" s="19"/>
      <c r="F103" s="19"/>
      <c r="G103" s="18">
        <v>19630.650000000001</v>
      </c>
    </row>
    <row r="104" spans="1:7" x14ac:dyDescent="0.25">
      <c r="A104" s="4" t="s">
        <v>141</v>
      </c>
      <c r="B104" s="19" t="s">
        <v>142</v>
      </c>
      <c r="C104" s="19"/>
      <c r="D104" s="19"/>
      <c r="E104" s="19"/>
      <c r="F104" s="19"/>
      <c r="G104" s="18">
        <v>1950</v>
      </c>
    </row>
    <row r="105" spans="1:7" x14ac:dyDescent="0.25">
      <c r="A105" s="4" t="s">
        <v>143</v>
      </c>
      <c r="B105" s="17" t="s">
        <v>129</v>
      </c>
      <c r="C105" s="17"/>
      <c r="D105" s="17"/>
      <c r="E105" s="17"/>
      <c r="F105" s="17"/>
      <c r="G105" s="18">
        <v>680</v>
      </c>
    </row>
    <row r="106" spans="1:7" x14ac:dyDescent="0.25">
      <c r="A106" s="4" t="s">
        <v>144</v>
      </c>
      <c r="B106" s="17" t="s">
        <v>145</v>
      </c>
      <c r="C106" s="17"/>
      <c r="D106" s="17"/>
      <c r="E106" s="17"/>
      <c r="F106" s="17"/>
      <c r="G106" s="18">
        <v>6300</v>
      </c>
    </row>
    <row r="107" spans="1:7" x14ac:dyDescent="0.25">
      <c r="A107" s="4" t="s">
        <v>146</v>
      </c>
      <c r="B107" s="19" t="s">
        <v>147</v>
      </c>
      <c r="C107" s="19"/>
      <c r="D107" s="19"/>
      <c r="E107" s="19"/>
      <c r="F107" s="19"/>
      <c r="G107" s="18">
        <v>1950</v>
      </c>
    </row>
    <row r="108" spans="1:7" x14ac:dyDescent="0.25">
      <c r="A108" s="4" t="s">
        <v>148</v>
      </c>
      <c r="B108" s="17" t="s">
        <v>127</v>
      </c>
      <c r="C108" s="17"/>
      <c r="D108" s="17"/>
      <c r="E108" s="17"/>
      <c r="F108" s="17"/>
      <c r="G108" s="18">
        <v>157.6</v>
      </c>
    </row>
    <row r="109" spans="1:7" x14ac:dyDescent="0.25">
      <c r="A109" s="4" t="s">
        <v>149</v>
      </c>
      <c r="B109" s="17" t="s">
        <v>129</v>
      </c>
      <c r="C109" s="17"/>
      <c r="D109" s="17"/>
      <c r="E109" s="17"/>
      <c r="F109" s="17"/>
      <c r="G109" s="18">
        <v>680</v>
      </c>
    </row>
    <row r="110" spans="1:7" x14ac:dyDescent="0.25">
      <c r="A110" s="4" t="s">
        <v>150</v>
      </c>
      <c r="B110" s="19" t="s">
        <v>125</v>
      </c>
      <c r="C110" s="19"/>
      <c r="D110" s="19"/>
      <c r="E110" s="19"/>
      <c r="F110" s="19"/>
      <c r="G110" s="18">
        <v>1950</v>
      </c>
    </row>
    <row r="111" spans="1:7" x14ac:dyDescent="0.25">
      <c r="A111" s="4" t="s">
        <v>151</v>
      </c>
      <c r="B111" s="17" t="s">
        <v>127</v>
      </c>
      <c r="C111" s="17"/>
      <c r="D111" s="17"/>
      <c r="E111" s="17"/>
      <c r="F111" s="17"/>
      <c r="G111" s="18">
        <v>157.6</v>
      </c>
    </row>
    <row r="112" spans="1:7" x14ac:dyDescent="0.25">
      <c r="A112" s="4" t="s">
        <v>152</v>
      </c>
      <c r="B112" s="19" t="s">
        <v>153</v>
      </c>
      <c r="C112" s="19"/>
      <c r="D112" s="19"/>
      <c r="E112" s="19"/>
      <c r="F112" s="19"/>
      <c r="G112" s="18">
        <v>3070.62</v>
      </c>
    </row>
    <row r="113" spans="1:7" x14ac:dyDescent="0.25">
      <c r="A113" s="4" t="s">
        <v>154</v>
      </c>
      <c r="B113" s="19" t="s">
        <v>129</v>
      </c>
      <c r="C113" s="19"/>
      <c r="D113" s="19"/>
      <c r="E113" s="19"/>
      <c r="F113" s="19"/>
      <c r="G113" s="18">
        <v>680</v>
      </c>
    </row>
    <row r="114" spans="1:7" x14ac:dyDescent="0.25">
      <c r="A114" s="4" t="s">
        <v>155</v>
      </c>
      <c r="B114" s="17" t="s">
        <v>123</v>
      </c>
      <c r="C114" s="17"/>
      <c r="D114" s="17"/>
      <c r="E114" s="17"/>
      <c r="F114" s="17"/>
      <c r="G114" s="18">
        <v>6300</v>
      </c>
    </row>
    <row r="115" spans="1:7" x14ac:dyDescent="0.25">
      <c r="A115" s="4" t="s">
        <v>156</v>
      </c>
      <c r="B115" s="17" t="s">
        <v>123</v>
      </c>
      <c r="C115" s="17"/>
      <c r="D115" s="17"/>
      <c r="E115" s="17"/>
      <c r="F115" s="17"/>
      <c r="G115" s="18">
        <v>6300</v>
      </c>
    </row>
    <row r="116" spans="1:7" x14ac:dyDescent="0.25">
      <c r="A116" s="4" t="s">
        <v>157</v>
      </c>
      <c r="B116" s="19" t="s">
        <v>125</v>
      </c>
      <c r="C116" s="19"/>
      <c r="D116" s="19"/>
      <c r="E116" s="19"/>
      <c r="F116" s="19"/>
      <c r="G116" s="18">
        <v>1950</v>
      </c>
    </row>
    <row r="117" spans="1:7" x14ac:dyDescent="0.25">
      <c r="A117" s="4" t="s">
        <v>158</v>
      </c>
      <c r="B117" s="19" t="s">
        <v>159</v>
      </c>
      <c r="C117" s="19"/>
      <c r="D117" s="19"/>
      <c r="E117" s="19"/>
      <c r="F117" s="19"/>
      <c r="G117" s="18">
        <v>16043</v>
      </c>
    </row>
    <row r="118" spans="1:7" x14ac:dyDescent="0.25">
      <c r="A118" s="4" t="s">
        <v>160</v>
      </c>
      <c r="B118" s="17" t="s">
        <v>127</v>
      </c>
      <c r="C118" s="17"/>
      <c r="D118" s="17"/>
      <c r="E118" s="17"/>
      <c r="F118" s="17"/>
      <c r="G118" s="18">
        <v>157.6</v>
      </c>
    </row>
    <row r="119" spans="1:7" x14ac:dyDescent="0.25">
      <c r="A119" s="4" t="s">
        <v>161</v>
      </c>
      <c r="B119" s="19" t="s">
        <v>162</v>
      </c>
      <c r="C119" s="19"/>
      <c r="D119" s="19"/>
      <c r="E119" s="19"/>
      <c r="F119" s="19"/>
      <c r="G119" s="18">
        <v>22305.25</v>
      </c>
    </row>
    <row r="120" spans="1:7" x14ac:dyDescent="0.25">
      <c r="A120" s="4" t="s">
        <v>163</v>
      </c>
      <c r="B120" s="19" t="s">
        <v>129</v>
      </c>
      <c r="C120" s="19"/>
      <c r="D120" s="19"/>
      <c r="E120" s="19"/>
      <c r="F120" s="19"/>
      <c r="G120" s="18">
        <v>680</v>
      </c>
    </row>
    <row r="121" spans="1:7" x14ac:dyDescent="0.25">
      <c r="A121" s="4" t="s">
        <v>164</v>
      </c>
      <c r="B121" s="17" t="s">
        <v>123</v>
      </c>
      <c r="C121" s="17"/>
      <c r="D121" s="17"/>
      <c r="E121" s="17"/>
      <c r="F121" s="17"/>
      <c r="G121" s="18">
        <v>6300</v>
      </c>
    </row>
    <row r="122" spans="1:7" x14ac:dyDescent="0.25">
      <c r="A122" s="4" t="s">
        <v>165</v>
      </c>
      <c r="B122" s="19" t="s">
        <v>125</v>
      </c>
      <c r="C122" s="19"/>
      <c r="D122" s="19"/>
      <c r="E122" s="19"/>
      <c r="F122" s="19"/>
      <c r="G122" s="18">
        <v>1950</v>
      </c>
    </row>
    <row r="123" spans="1:7" x14ac:dyDescent="0.25">
      <c r="A123" s="4" t="s">
        <v>166</v>
      </c>
      <c r="B123" s="17" t="s">
        <v>127</v>
      </c>
      <c r="C123" s="17"/>
      <c r="D123" s="17"/>
      <c r="E123" s="17"/>
      <c r="F123" s="17"/>
      <c r="G123" s="18">
        <v>157.6</v>
      </c>
    </row>
    <row r="124" spans="1:7" x14ac:dyDescent="0.25">
      <c r="A124" s="4" t="s">
        <v>167</v>
      </c>
      <c r="B124" s="19" t="s">
        <v>129</v>
      </c>
      <c r="C124" s="19"/>
      <c r="D124" s="19"/>
      <c r="E124" s="19"/>
      <c r="F124" s="19"/>
      <c r="G124" s="18">
        <v>680</v>
      </c>
    </row>
    <row r="125" spans="1:7" x14ac:dyDescent="0.25">
      <c r="A125" s="4" t="s">
        <v>168</v>
      </c>
      <c r="B125" s="17" t="s">
        <v>123</v>
      </c>
      <c r="C125" s="17"/>
      <c r="D125" s="17"/>
      <c r="E125" s="17"/>
      <c r="F125" s="17"/>
      <c r="G125" s="18">
        <v>6300</v>
      </c>
    </row>
    <row r="126" spans="1:7" x14ac:dyDescent="0.25">
      <c r="A126" s="4" t="s">
        <v>169</v>
      </c>
      <c r="B126" s="19" t="s">
        <v>125</v>
      </c>
      <c r="C126" s="19"/>
      <c r="D126" s="19"/>
      <c r="E126" s="19"/>
      <c r="F126" s="19"/>
      <c r="G126" s="18">
        <v>1950</v>
      </c>
    </row>
    <row r="127" spans="1:7" x14ac:dyDescent="0.25">
      <c r="A127" s="4" t="s">
        <v>170</v>
      </c>
      <c r="B127" s="17" t="s">
        <v>127</v>
      </c>
      <c r="C127" s="17"/>
      <c r="D127" s="17"/>
      <c r="E127" s="17"/>
      <c r="F127" s="17"/>
      <c r="G127" s="18">
        <v>157.6</v>
      </c>
    </row>
    <row r="128" spans="1:7" x14ac:dyDescent="0.25">
      <c r="A128" s="4" t="s">
        <v>171</v>
      </c>
      <c r="B128" s="19" t="s">
        <v>129</v>
      </c>
      <c r="C128" s="19"/>
      <c r="D128" s="19"/>
      <c r="E128" s="19"/>
      <c r="F128" s="19"/>
      <c r="G128" s="18">
        <v>680</v>
      </c>
    </row>
    <row r="129" spans="1:7" x14ac:dyDescent="0.25">
      <c r="A129" s="4" t="s">
        <v>172</v>
      </c>
      <c r="B129" s="12" t="s">
        <v>173</v>
      </c>
      <c r="C129" s="12"/>
      <c r="D129" s="12"/>
      <c r="E129" s="12"/>
      <c r="F129" s="12"/>
      <c r="G129" s="13">
        <v>24800</v>
      </c>
    </row>
    <row r="130" spans="1:7" x14ac:dyDescent="0.25">
      <c r="A130" s="4" t="s">
        <v>174</v>
      </c>
      <c r="B130" s="12" t="s">
        <v>175</v>
      </c>
      <c r="C130" s="12"/>
      <c r="D130" s="12"/>
      <c r="E130" s="12"/>
      <c r="F130" s="12"/>
      <c r="G130" s="13">
        <v>5900</v>
      </c>
    </row>
    <row r="131" spans="1:7" x14ac:dyDescent="0.25">
      <c r="A131" s="4" t="s">
        <v>176</v>
      </c>
      <c r="B131" s="12" t="s">
        <v>177</v>
      </c>
      <c r="C131" s="12"/>
      <c r="D131" s="12"/>
      <c r="E131" s="12"/>
      <c r="F131" s="12"/>
      <c r="G131" s="13">
        <v>19830</v>
      </c>
    </row>
    <row r="132" spans="1:7" x14ac:dyDescent="0.25">
      <c r="A132" s="4" t="s">
        <v>178</v>
      </c>
      <c r="B132" s="12" t="s">
        <v>179</v>
      </c>
      <c r="C132" s="12"/>
      <c r="D132" s="12"/>
      <c r="E132" s="12"/>
      <c r="F132" s="12"/>
      <c r="G132" s="13">
        <v>10503.57</v>
      </c>
    </row>
    <row r="133" spans="1:7" x14ac:dyDescent="0.25">
      <c r="A133" s="4" t="s">
        <v>180</v>
      </c>
      <c r="B133" s="12" t="s">
        <v>181</v>
      </c>
      <c r="C133" s="12"/>
      <c r="D133" s="12"/>
      <c r="E133" s="12"/>
      <c r="F133" s="12"/>
      <c r="G133" s="13">
        <v>3823</v>
      </c>
    </row>
    <row r="134" spans="1:7" x14ac:dyDescent="0.25">
      <c r="A134" s="4" t="s">
        <v>182</v>
      </c>
      <c r="B134" s="12" t="s">
        <v>183</v>
      </c>
      <c r="C134" s="12"/>
      <c r="D134" s="12"/>
      <c r="E134" s="12"/>
      <c r="F134" s="12"/>
      <c r="G134" s="13">
        <v>7230</v>
      </c>
    </row>
    <row r="135" spans="1:7" x14ac:dyDescent="0.25">
      <c r="A135" s="4" t="s">
        <v>184</v>
      </c>
      <c r="B135" s="12" t="s">
        <v>185</v>
      </c>
      <c r="C135" s="12"/>
      <c r="D135" s="12"/>
      <c r="E135" s="12"/>
      <c r="F135" s="12"/>
      <c r="G135" s="13">
        <v>13478.61</v>
      </c>
    </row>
    <row r="136" spans="1:7" x14ac:dyDescent="0.25">
      <c r="A136" s="4" t="s">
        <v>186</v>
      </c>
      <c r="B136" s="12" t="s">
        <v>187</v>
      </c>
      <c r="C136" s="12"/>
      <c r="D136" s="12"/>
      <c r="E136" s="12"/>
      <c r="F136" s="12"/>
      <c r="G136" s="13">
        <v>7150</v>
      </c>
    </row>
    <row r="137" spans="1:7" x14ac:dyDescent="0.25">
      <c r="A137" s="4" t="s">
        <v>188</v>
      </c>
      <c r="B137" s="12" t="s">
        <v>189</v>
      </c>
      <c r="C137" s="12"/>
      <c r="D137" s="12"/>
      <c r="E137" s="12"/>
      <c r="F137" s="12"/>
      <c r="G137" s="13">
        <v>1400</v>
      </c>
    </row>
    <row r="138" spans="1:7" x14ac:dyDescent="0.25">
      <c r="A138" s="4" t="s">
        <v>190</v>
      </c>
      <c r="B138" s="12" t="s">
        <v>189</v>
      </c>
      <c r="C138" s="12"/>
      <c r="D138" s="12"/>
      <c r="E138" s="12"/>
      <c r="F138" s="12"/>
      <c r="G138" s="13">
        <v>1400</v>
      </c>
    </row>
    <row r="139" spans="1:7" x14ac:dyDescent="0.25">
      <c r="A139" s="4" t="s">
        <v>191</v>
      </c>
      <c r="B139" s="12" t="s">
        <v>189</v>
      </c>
      <c r="C139" s="12"/>
      <c r="D139" s="12"/>
      <c r="E139" s="12"/>
      <c r="F139" s="12"/>
      <c r="G139" s="13">
        <v>1400</v>
      </c>
    </row>
    <row r="140" spans="1:7" x14ac:dyDescent="0.25">
      <c r="A140" s="4" t="s">
        <v>192</v>
      </c>
      <c r="B140" s="12" t="s">
        <v>189</v>
      </c>
      <c r="C140" s="12"/>
      <c r="D140" s="12"/>
      <c r="E140" s="12"/>
      <c r="F140" s="12"/>
      <c r="G140" s="13">
        <v>1400</v>
      </c>
    </row>
    <row r="141" spans="1:7" x14ac:dyDescent="0.25">
      <c r="A141" s="4" t="s">
        <v>193</v>
      </c>
      <c r="B141" s="12" t="s">
        <v>194</v>
      </c>
      <c r="C141" s="12"/>
      <c r="D141" s="12"/>
      <c r="E141" s="12"/>
      <c r="F141" s="12"/>
      <c r="G141" s="13">
        <v>569</v>
      </c>
    </row>
    <row r="142" spans="1:7" hidden="1" x14ac:dyDescent="0.25">
      <c r="A142" s="4" t="s">
        <v>195</v>
      </c>
      <c r="B142" s="12" t="s">
        <v>196</v>
      </c>
      <c r="C142" s="12"/>
      <c r="D142" s="12"/>
      <c r="E142" s="12"/>
      <c r="F142" s="12"/>
      <c r="G142" s="13">
        <v>-165028.82999999999</v>
      </c>
    </row>
    <row r="143" spans="1:7" x14ac:dyDescent="0.25">
      <c r="A143" s="4" t="s">
        <v>197</v>
      </c>
      <c r="B143" s="12" t="s">
        <v>198</v>
      </c>
      <c r="C143" s="12"/>
      <c r="D143" s="12"/>
      <c r="E143" s="12"/>
      <c r="F143" s="12"/>
      <c r="G143" s="13">
        <v>4390</v>
      </c>
    </row>
    <row r="144" spans="1:7" x14ac:dyDescent="0.25">
      <c r="A144" s="4" t="s">
        <v>199</v>
      </c>
      <c r="B144" s="12" t="s">
        <v>200</v>
      </c>
      <c r="C144" s="12"/>
      <c r="D144" s="12"/>
      <c r="E144" s="12"/>
      <c r="F144" s="12"/>
      <c r="G144" s="13">
        <v>1470</v>
      </c>
    </row>
    <row r="145" spans="1:7" x14ac:dyDescent="0.25">
      <c r="A145" s="4" t="s">
        <v>201</v>
      </c>
      <c r="B145" s="20" t="s">
        <v>202</v>
      </c>
      <c r="C145" s="20"/>
      <c r="D145" s="20"/>
      <c r="E145" s="20"/>
      <c r="F145" s="20"/>
      <c r="G145" s="21">
        <v>1831.03</v>
      </c>
    </row>
    <row r="146" spans="1:7" x14ac:dyDescent="0.25">
      <c r="A146" s="4" t="s">
        <v>203</v>
      </c>
      <c r="B146" s="12" t="s">
        <v>204</v>
      </c>
      <c r="C146" s="12"/>
      <c r="D146" s="12"/>
      <c r="E146" s="12"/>
      <c r="F146" s="12"/>
      <c r="G146" s="13">
        <v>1430</v>
      </c>
    </row>
    <row r="147" spans="1:7" x14ac:dyDescent="0.25">
      <c r="A147" s="4" t="s">
        <v>205</v>
      </c>
      <c r="B147" s="12" t="s">
        <v>204</v>
      </c>
      <c r="C147" s="12"/>
      <c r="D147" s="12"/>
      <c r="E147" s="12"/>
      <c r="F147" s="12"/>
      <c r="G147" s="13">
        <v>1430</v>
      </c>
    </row>
    <row r="148" spans="1:7" x14ac:dyDescent="0.25">
      <c r="A148" s="4" t="s">
        <v>206</v>
      </c>
      <c r="B148" s="20" t="s">
        <v>207</v>
      </c>
      <c r="C148" s="20"/>
      <c r="D148" s="20"/>
      <c r="E148" s="20"/>
      <c r="F148" s="20"/>
      <c r="G148" s="21">
        <v>6400</v>
      </c>
    </row>
    <row r="149" spans="1:7" x14ac:dyDescent="0.25">
      <c r="A149" s="4" t="s">
        <v>208</v>
      </c>
      <c r="B149" s="20" t="s">
        <v>209</v>
      </c>
      <c r="C149" s="20"/>
      <c r="D149" s="20"/>
      <c r="E149" s="20"/>
      <c r="F149" s="20"/>
      <c r="G149" s="21">
        <v>2150</v>
      </c>
    </row>
    <row r="150" spans="1:7" x14ac:dyDescent="0.25">
      <c r="A150" s="4" t="s">
        <v>210</v>
      </c>
      <c r="B150" s="20" t="s">
        <v>211</v>
      </c>
      <c r="C150" s="20"/>
      <c r="D150" s="20"/>
      <c r="E150" s="20"/>
      <c r="F150" s="20"/>
      <c r="G150" s="21">
        <v>13799.99</v>
      </c>
    </row>
    <row r="151" spans="1:7" x14ac:dyDescent="0.25">
      <c r="A151" s="4" t="s">
        <v>212</v>
      </c>
      <c r="B151" s="12" t="s">
        <v>213</v>
      </c>
      <c r="C151" s="12"/>
      <c r="D151" s="12"/>
      <c r="E151" s="12"/>
      <c r="F151" s="12"/>
      <c r="G151" s="13">
        <v>2124</v>
      </c>
    </row>
    <row r="152" spans="1:7" x14ac:dyDescent="0.25">
      <c r="A152" s="4" t="s">
        <v>214</v>
      </c>
      <c r="B152" s="12" t="s">
        <v>215</v>
      </c>
      <c r="C152" s="12"/>
      <c r="D152" s="12"/>
      <c r="E152" s="12"/>
      <c r="F152" s="12"/>
      <c r="G152" s="13">
        <v>7900</v>
      </c>
    </row>
    <row r="153" spans="1:7" x14ac:dyDescent="0.25">
      <c r="A153" s="4" t="s">
        <v>216</v>
      </c>
      <c r="B153" s="22" t="s">
        <v>217</v>
      </c>
      <c r="C153" s="22"/>
      <c r="D153" s="22"/>
      <c r="E153" s="22"/>
      <c r="F153" s="22"/>
      <c r="G153" s="21">
        <v>2100</v>
      </c>
    </row>
    <row r="154" spans="1:7" x14ac:dyDescent="0.25">
      <c r="A154" s="4" t="s">
        <v>218</v>
      </c>
      <c r="B154" s="20" t="s">
        <v>219</v>
      </c>
      <c r="C154" s="20"/>
      <c r="D154" s="20"/>
      <c r="E154" s="20"/>
      <c r="F154" s="20"/>
      <c r="G154" s="21">
        <v>4499</v>
      </c>
    </row>
    <row r="155" spans="1:7" x14ac:dyDescent="0.25">
      <c r="A155" s="4" t="s">
        <v>220</v>
      </c>
      <c r="B155" s="12" t="s">
        <v>221</v>
      </c>
      <c r="C155" s="12"/>
      <c r="D155" s="12"/>
      <c r="E155" s="12"/>
      <c r="F155" s="12"/>
      <c r="G155" s="23">
        <v>54094.33</v>
      </c>
    </row>
    <row r="156" spans="1:7" x14ac:dyDescent="0.25">
      <c r="A156" s="4" t="s">
        <v>222</v>
      </c>
      <c r="B156" s="12" t="s">
        <v>223</v>
      </c>
      <c r="C156" s="12"/>
      <c r="D156" s="12"/>
      <c r="E156" s="12"/>
      <c r="F156" s="12"/>
      <c r="G156" s="23">
        <v>6725</v>
      </c>
    </row>
    <row r="157" spans="1:7" ht="25.5" x14ac:dyDescent="0.25">
      <c r="A157" s="4" t="s">
        <v>224</v>
      </c>
      <c r="B157" s="12" t="s">
        <v>225</v>
      </c>
      <c r="C157" s="12"/>
      <c r="D157" s="12"/>
      <c r="E157" s="12"/>
      <c r="F157" s="12"/>
      <c r="G157" s="23">
        <f>(12064.09+2672.41)*1.16</f>
        <v>17094.34</v>
      </c>
    </row>
    <row r="158" spans="1:7" x14ac:dyDescent="0.25">
      <c r="A158" s="4" t="s">
        <v>226</v>
      </c>
      <c r="B158" s="12" t="s">
        <v>227</v>
      </c>
      <c r="C158" s="12"/>
      <c r="D158" s="12"/>
      <c r="E158" s="12"/>
      <c r="F158" s="12"/>
      <c r="G158" s="23">
        <f>(1155.35+3318.97)*1.16</f>
        <v>5190.2111999999997</v>
      </c>
    </row>
    <row r="159" spans="1:7" x14ac:dyDescent="0.25">
      <c r="A159" s="4" t="s">
        <v>228</v>
      </c>
      <c r="B159" s="12" t="s">
        <v>229</v>
      </c>
      <c r="C159" s="12"/>
      <c r="D159" s="12"/>
      <c r="E159" s="12"/>
      <c r="F159" s="12"/>
      <c r="G159" s="23">
        <f>+(2860.59+129.3)*1.16</f>
        <v>3468.2724000000003</v>
      </c>
    </row>
    <row r="160" spans="1:7" x14ac:dyDescent="0.25">
      <c r="A160" s="4" t="s">
        <v>230</v>
      </c>
      <c r="B160" s="12" t="s">
        <v>231</v>
      </c>
      <c r="C160" s="12"/>
      <c r="D160" s="12"/>
      <c r="E160" s="12"/>
      <c r="F160" s="12"/>
      <c r="G160" s="23">
        <v>5258.62</v>
      </c>
    </row>
    <row r="161" spans="1:7" x14ac:dyDescent="0.25">
      <c r="A161" s="4" t="s">
        <v>232</v>
      </c>
      <c r="B161" s="12" t="s">
        <v>231</v>
      </c>
      <c r="C161" s="12"/>
      <c r="D161" s="12"/>
      <c r="E161" s="12"/>
      <c r="F161" s="12"/>
      <c r="G161" s="23">
        <v>5258.62</v>
      </c>
    </row>
    <row r="162" spans="1:7" x14ac:dyDescent="0.25">
      <c r="A162" s="4" t="s">
        <v>233</v>
      </c>
      <c r="B162" s="12" t="s">
        <v>231</v>
      </c>
      <c r="C162" s="12"/>
      <c r="D162" s="12"/>
      <c r="E162" s="12"/>
      <c r="F162" s="12"/>
      <c r="G162" s="23">
        <v>5258.62</v>
      </c>
    </row>
    <row r="163" spans="1:7" x14ac:dyDescent="0.25">
      <c r="A163" s="4" t="s">
        <v>234</v>
      </c>
      <c r="B163" s="12" t="s">
        <v>235</v>
      </c>
      <c r="C163" s="12"/>
      <c r="D163" s="12"/>
      <c r="E163" s="12"/>
      <c r="F163" s="12"/>
      <c r="G163" s="23">
        <v>23896</v>
      </c>
    </row>
    <row r="164" spans="1:7" x14ac:dyDescent="0.25">
      <c r="A164" s="4" t="s">
        <v>236</v>
      </c>
      <c r="B164" s="12" t="s">
        <v>237</v>
      </c>
      <c r="C164" s="12"/>
      <c r="D164" s="12"/>
      <c r="E164" s="12"/>
      <c r="F164" s="12"/>
      <c r="G164" s="23">
        <v>948.29</v>
      </c>
    </row>
    <row r="165" spans="1:7" x14ac:dyDescent="0.25">
      <c r="A165" s="4" t="s">
        <v>238</v>
      </c>
      <c r="B165" s="12" t="s">
        <v>239</v>
      </c>
      <c r="C165" s="12"/>
      <c r="D165" s="12"/>
      <c r="E165" s="12"/>
      <c r="F165" s="12"/>
      <c r="G165" s="23">
        <f>290*1.16</f>
        <v>336.4</v>
      </c>
    </row>
    <row r="166" spans="1:7" x14ac:dyDescent="0.25">
      <c r="A166" s="4" t="s">
        <v>240</v>
      </c>
      <c r="B166" s="12" t="s">
        <v>239</v>
      </c>
      <c r="C166" s="12"/>
      <c r="D166" s="12"/>
      <c r="E166" s="12"/>
      <c r="F166" s="12"/>
      <c r="G166" s="23">
        <f>290*1.16</f>
        <v>336.4</v>
      </c>
    </row>
    <row r="167" spans="1:7" x14ac:dyDescent="0.25">
      <c r="A167" s="4" t="s">
        <v>241</v>
      </c>
      <c r="B167" s="12" t="s">
        <v>242</v>
      </c>
      <c r="C167" s="12"/>
      <c r="D167" s="12"/>
      <c r="E167" s="12"/>
      <c r="F167" s="12"/>
      <c r="G167" s="23">
        <f>790*1.16</f>
        <v>916.4</v>
      </c>
    </row>
    <row r="168" spans="1:7" x14ac:dyDescent="0.25">
      <c r="A168" s="4" t="s">
        <v>243</v>
      </c>
      <c r="B168" s="12" t="s">
        <v>242</v>
      </c>
      <c r="C168" s="12"/>
      <c r="D168" s="12"/>
      <c r="E168" s="12"/>
      <c r="F168" s="12"/>
      <c r="G168" s="23">
        <f>790*1.16</f>
        <v>916.4</v>
      </c>
    </row>
    <row r="169" spans="1:7" x14ac:dyDescent="0.25">
      <c r="A169" s="4" t="s">
        <v>244</v>
      </c>
      <c r="B169" s="12" t="s">
        <v>245</v>
      </c>
      <c r="C169" s="12"/>
      <c r="D169" s="12"/>
      <c r="E169" s="12"/>
      <c r="F169" s="12"/>
      <c r="G169" s="23">
        <f>950*1.16</f>
        <v>1102</v>
      </c>
    </row>
    <row r="170" spans="1:7" x14ac:dyDescent="0.25">
      <c r="A170" s="4" t="s">
        <v>246</v>
      </c>
      <c r="B170" s="12" t="s">
        <v>247</v>
      </c>
      <c r="C170" s="12"/>
      <c r="D170" s="12"/>
      <c r="E170" s="12"/>
      <c r="F170" s="12"/>
      <c r="G170" s="23">
        <f>1300*1.16</f>
        <v>1508</v>
      </c>
    </row>
    <row r="171" spans="1:7" x14ac:dyDescent="0.25">
      <c r="A171" s="4" t="s">
        <v>248</v>
      </c>
      <c r="B171" s="12" t="s">
        <v>249</v>
      </c>
      <c r="C171" s="12"/>
      <c r="D171" s="12"/>
      <c r="E171" s="12"/>
      <c r="F171" s="12"/>
      <c r="G171" s="23">
        <f>800*1.16</f>
        <v>927.99999999999989</v>
      </c>
    </row>
    <row r="172" spans="1:7" x14ac:dyDescent="0.25">
      <c r="A172" s="4" t="s">
        <v>250</v>
      </c>
      <c r="B172" s="12" t="s">
        <v>249</v>
      </c>
      <c r="C172" s="12"/>
      <c r="D172" s="12"/>
      <c r="E172" s="12"/>
      <c r="F172" s="12"/>
      <c r="G172" s="23">
        <f>800*1.16</f>
        <v>927.99999999999989</v>
      </c>
    </row>
    <row r="173" spans="1:7" x14ac:dyDescent="0.25">
      <c r="A173" s="4" t="s">
        <v>251</v>
      </c>
      <c r="B173" s="12" t="s">
        <v>252</v>
      </c>
      <c r="C173" s="12"/>
      <c r="D173" s="12"/>
      <c r="E173" s="12"/>
      <c r="F173" s="12"/>
      <c r="G173" s="23">
        <f>580*1.16</f>
        <v>672.8</v>
      </c>
    </row>
    <row r="174" spans="1:7" x14ac:dyDescent="0.25">
      <c r="A174" s="4" t="s">
        <v>253</v>
      </c>
      <c r="B174" s="12" t="s">
        <v>252</v>
      </c>
      <c r="C174" s="12"/>
      <c r="D174" s="12"/>
      <c r="E174" s="12"/>
      <c r="F174" s="12"/>
      <c r="G174" s="23">
        <f>580*1.16</f>
        <v>672.8</v>
      </c>
    </row>
    <row r="175" spans="1:7" x14ac:dyDescent="0.25">
      <c r="A175" s="4" t="s">
        <v>254</v>
      </c>
      <c r="B175" s="12" t="s">
        <v>255</v>
      </c>
      <c r="C175" s="12"/>
      <c r="D175" s="12"/>
      <c r="E175" s="12"/>
      <c r="F175" s="12"/>
      <c r="G175" s="23">
        <f>230*1.16</f>
        <v>266.79999999999995</v>
      </c>
    </row>
    <row r="176" spans="1:7" x14ac:dyDescent="0.25">
      <c r="A176" s="4" t="s">
        <v>256</v>
      </c>
      <c r="B176" s="12" t="s">
        <v>257</v>
      </c>
      <c r="C176" s="12"/>
      <c r="D176" s="12"/>
      <c r="E176" s="12"/>
      <c r="F176" s="12"/>
      <c r="G176" s="23">
        <v>6206.9</v>
      </c>
    </row>
    <row r="177" spans="1:8" x14ac:dyDescent="0.25">
      <c r="A177" s="4" t="s">
        <v>258</v>
      </c>
      <c r="B177" s="12" t="s">
        <v>259</v>
      </c>
      <c r="C177" s="12"/>
      <c r="D177" s="12"/>
      <c r="E177" s="12"/>
      <c r="F177" s="12"/>
      <c r="G177" s="23">
        <v>1490</v>
      </c>
    </row>
    <row r="178" spans="1:8" x14ac:dyDescent="0.25">
      <c r="A178" s="4" t="s">
        <v>260</v>
      </c>
      <c r="B178" s="12" t="s">
        <v>261</v>
      </c>
      <c r="C178" s="12" t="s">
        <v>261</v>
      </c>
      <c r="D178" s="12"/>
      <c r="E178" s="12"/>
      <c r="F178" s="12"/>
      <c r="G178" s="23">
        <v>6148</v>
      </c>
    </row>
    <row r="179" spans="1:8" x14ac:dyDescent="0.25">
      <c r="A179" s="4" t="s">
        <v>262</v>
      </c>
      <c r="B179" s="12" t="s">
        <v>263</v>
      </c>
      <c r="C179" s="12" t="s">
        <v>263</v>
      </c>
      <c r="D179" s="12"/>
      <c r="E179" s="12"/>
      <c r="F179" s="12"/>
      <c r="G179" s="23">
        <v>4875</v>
      </c>
      <c r="H179" s="14"/>
    </row>
    <row r="180" spans="1:8" x14ac:dyDescent="0.25">
      <c r="A180" s="4" t="s">
        <v>264</v>
      </c>
      <c r="B180" s="12" t="s">
        <v>265</v>
      </c>
      <c r="C180" s="12"/>
      <c r="D180" s="12"/>
      <c r="E180" s="12"/>
      <c r="F180" s="12"/>
      <c r="G180" s="23">
        <v>1728.4</v>
      </c>
      <c r="H180" s="14"/>
    </row>
    <row r="181" spans="1:8" x14ac:dyDescent="0.25">
      <c r="A181" s="4" t="s">
        <v>266</v>
      </c>
      <c r="B181" s="12" t="s">
        <v>267</v>
      </c>
      <c r="C181" s="12"/>
      <c r="D181" s="12"/>
      <c r="E181" s="12"/>
      <c r="F181" s="12"/>
      <c r="G181" s="23">
        <v>10193.969999999999</v>
      </c>
      <c r="H181" s="14"/>
    </row>
    <row r="182" spans="1:8" x14ac:dyDescent="0.25">
      <c r="A182" s="4" t="s">
        <v>268</v>
      </c>
      <c r="B182" s="12" t="s">
        <v>269</v>
      </c>
      <c r="C182" s="12"/>
      <c r="D182" s="12"/>
      <c r="E182" s="12"/>
      <c r="F182" s="12"/>
      <c r="G182" s="23">
        <v>1500</v>
      </c>
      <c r="H182" s="14"/>
    </row>
    <row r="183" spans="1:8" x14ac:dyDescent="0.25">
      <c r="A183" s="4" t="s">
        <v>270</v>
      </c>
      <c r="B183" s="12" t="s">
        <v>271</v>
      </c>
      <c r="C183" s="12"/>
      <c r="D183" s="12"/>
      <c r="E183" s="12"/>
      <c r="F183" s="12"/>
      <c r="G183" s="23">
        <v>15184.4</v>
      </c>
      <c r="H183" s="14"/>
    </row>
    <row r="184" spans="1:8" x14ac:dyDescent="0.25">
      <c r="A184" s="4" t="s">
        <v>272</v>
      </c>
      <c r="B184" s="12" t="s">
        <v>273</v>
      </c>
      <c r="C184" s="12"/>
      <c r="D184" s="12"/>
      <c r="E184" s="12"/>
      <c r="F184" s="12"/>
      <c r="G184" s="23">
        <v>51105.54</v>
      </c>
      <c r="H184" s="14"/>
    </row>
    <row r="185" spans="1:8" x14ac:dyDescent="0.25">
      <c r="A185" s="4" t="s">
        <v>510</v>
      </c>
      <c r="B185" s="1" t="s">
        <v>511</v>
      </c>
      <c r="G185" s="3">
        <v>5452</v>
      </c>
      <c r="H185" s="14"/>
    </row>
    <row r="186" spans="1:8" x14ac:dyDescent="0.25">
      <c r="A186" s="4"/>
      <c r="B186" s="24" t="s">
        <v>274</v>
      </c>
      <c r="C186" s="24"/>
      <c r="D186" s="24"/>
      <c r="E186" s="24"/>
      <c r="F186" s="24"/>
      <c r="G186" s="6"/>
      <c r="H186" s="14"/>
    </row>
    <row r="187" spans="1:8" ht="25.5" x14ac:dyDescent="0.25">
      <c r="A187" s="4" t="s">
        <v>275</v>
      </c>
      <c r="B187" s="12" t="s">
        <v>276</v>
      </c>
      <c r="C187" s="12"/>
      <c r="D187" s="12"/>
      <c r="E187" s="12"/>
      <c r="F187" s="12"/>
      <c r="G187" s="13">
        <v>120700</v>
      </c>
    </row>
    <row r="188" spans="1:8" ht="25.5" x14ac:dyDescent="0.25">
      <c r="A188" s="4" t="s">
        <v>277</v>
      </c>
      <c r="B188" s="12" t="s">
        <v>278</v>
      </c>
      <c r="C188" s="12"/>
      <c r="D188" s="12"/>
      <c r="E188" s="12"/>
      <c r="F188" s="12"/>
      <c r="G188" s="13">
        <v>119993.3</v>
      </c>
      <c r="H188" s="14"/>
    </row>
    <row r="189" spans="1:8" ht="25.5" x14ac:dyDescent="0.25">
      <c r="A189" s="4" t="s">
        <v>279</v>
      </c>
      <c r="B189" s="12" t="s">
        <v>280</v>
      </c>
      <c r="C189" s="12"/>
      <c r="D189" s="12"/>
      <c r="E189" s="12"/>
      <c r="F189" s="12"/>
      <c r="G189" s="13">
        <v>134695.65</v>
      </c>
    </row>
    <row r="190" spans="1:8" ht="25.5" x14ac:dyDescent="0.25">
      <c r="A190" s="4" t="s">
        <v>281</v>
      </c>
      <c r="B190" s="12" t="s">
        <v>282</v>
      </c>
      <c r="C190" s="12"/>
      <c r="D190" s="12"/>
      <c r="E190" s="12"/>
      <c r="F190" s="12"/>
      <c r="G190" s="13">
        <v>189295.65</v>
      </c>
    </row>
    <row r="191" spans="1:8" hidden="1" x14ac:dyDescent="0.25">
      <c r="A191" s="4" t="s">
        <v>283</v>
      </c>
      <c r="B191" s="12" t="s">
        <v>284</v>
      </c>
      <c r="C191" s="12"/>
      <c r="D191" s="12"/>
      <c r="E191" s="12"/>
      <c r="F191" s="12"/>
      <c r="G191" s="13">
        <f>-548509.27+70202.89+120700</f>
        <v>-357606.38</v>
      </c>
    </row>
    <row r="192" spans="1:8" x14ac:dyDescent="0.25">
      <c r="A192" s="4" t="s">
        <v>285</v>
      </c>
      <c r="B192" s="12" t="s">
        <v>286</v>
      </c>
      <c r="C192" s="12"/>
      <c r="D192" s="12"/>
      <c r="E192" s="12"/>
      <c r="F192" s="12"/>
      <c r="G192" s="13">
        <f>934883.85+887549.33</f>
        <v>1822433.18</v>
      </c>
    </row>
    <row r="193" spans="1:8" x14ac:dyDescent="0.25">
      <c r="A193" s="4" t="s">
        <v>287</v>
      </c>
      <c r="B193" s="12" t="s">
        <v>288</v>
      </c>
      <c r="C193" s="12"/>
      <c r="D193" s="12"/>
      <c r="E193" s="12"/>
      <c r="F193" s="12"/>
      <c r="G193" s="13">
        <f>320711+320711</f>
        <v>641422</v>
      </c>
    </row>
    <row r="194" spans="1:8" x14ac:dyDescent="0.25">
      <c r="A194" s="4" t="s">
        <v>289</v>
      </c>
      <c r="B194" s="20" t="s">
        <v>290</v>
      </c>
      <c r="C194" s="20"/>
      <c r="D194" s="20"/>
      <c r="E194" s="20"/>
      <c r="F194" s="20"/>
      <c r="G194" s="25">
        <v>1167802.21</v>
      </c>
    </row>
    <row r="195" spans="1:8" x14ac:dyDescent="0.25">
      <c r="A195" s="4" t="s">
        <v>291</v>
      </c>
      <c r="B195" s="9" t="s">
        <v>292</v>
      </c>
      <c r="C195" s="9"/>
      <c r="D195" s="9"/>
      <c r="E195" s="9"/>
      <c r="F195" s="9"/>
      <c r="G195" s="8">
        <v>178052</v>
      </c>
    </row>
    <row r="196" spans="1:8" x14ac:dyDescent="0.25">
      <c r="A196" s="4" t="s">
        <v>293</v>
      </c>
      <c r="B196" s="9" t="s">
        <v>294</v>
      </c>
      <c r="C196" s="9"/>
      <c r="D196" s="9"/>
      <c r="E196" s="9"/>
      <c r="F196" s="9"/>
      <c r="G196" s="8">
        <f>276082+68694.27</f>
        <v>344776.27</v>
      </c>
    </row>
    <row r="197" spans="1:8" x14ac:dyDescent="0.25">
      <c r="A197" s="4" t="s">
        <v>295</v>
      </c>
      <c r="B197" s="12" t="s">
        <v>296</v>
      </c>
      <c r="C197" s="12"/>
      <c r="D197" s="12"/>
      <c r="E197" s="12"/>
      <c r="F197" s="12"/>
      <c r="G197" s="13">
        <v>251200</v>
      </c>
    </row>
    <row r="198" spans="1:8" x14ac:dyDescent="0.25">
      <c r="A198" s="4" t="s">
        <v>297</v>
      </c>
      <c r="B198" s="12" t="s">
        <v>298</v>
      </c>
      <c r="C198" s="12"/>
      <c r="D198" s="12"/>
      <c r="E198" s="12"/>
      <c r="F198" s="12"/>
      <c r="G198" s="13">
        <f>31800-3800</f>
        <v>28000</v>
      </c>
    </row>
    <row r="199" spans="1:8" x14ac:dyDescent="0.25">
      <c r="A199" s="4" t="s">
        <v>299</v>
      </c>
      <c r="B199" s="12" t="s">
        <v>300</v>
      </c>
      <c r="C199" s="12"/>
      <c r="D199" s="12"/>
      <c r="E199" s="12"/>
      <c r="F199" s="12"/>
      <c r="G199" s="13">
        <v>241637.93</v>
      </c>
    </row>
    <row r="200" spans="1:8" x14ac:dyDescent="0.25">
      <c r="A200" s="4" t="s">
        <v>301</v>
      </c>
      <c r="B200" s="12" t="s">
        <v>302</v>
      </c>
      <c r="C200" s="12"/>
      <c r="D200" s="12"/>
      <c r="E200" s="12"/>
      <c r="F200" s="12"/>
      <c r="G200" s="13">
        <f>798771.5+299570+297598</f>
        <v>1395939.5</v>
      </c>
      <c r="H200" s="14"/>
    </row>
    <row r="201" spans="1:8" x14ac:dyDescent="0.25">
      <c r="A201" s="4" t="s">
        <v>303</v>
      </c>
      <c r="B201" s="12" t="s">
        <v>304</v>
      </c>
      <c r="C201" s="12"/>
      <c r="D201" s="12"/>
      <c r="E201" s="12"/>
      <c r="F201" s="12"/>
      <c r="G201" s="13">
        <v>237900</v>
      </c>
      <c r="H201" s="14"/>
    </row>
    <row r="202" spans="1:8" x14ac:dyDescent="0.25">
      <c r="A202" s="4"/>
      <c r="B202" s="12"/>
      <c r="C202" s="12"/>
      <c r="D202" s="12"/>
      <c r="E202" s="12"/>
      <c r="F202" s="12"/>
      <c r="G202" s="13"/>
      <c r="H202" s="14"/>
    </row>
    <row r="203" spans="1:8" x14ac:dyDescent="0.25">
      <c r="A203" s="4"/>
      <c r="B203" s="24" t="s">
        <v>305</v>
      </c>
      <c r="C203" s="24"/>
      <c r="D203" s="24"/>
      <c r="E203" s="24"/>
      <c r="F203" s="24"/>
      <c r="G203" s="6"/>
    </row>
    <row r="204" spans="1:8" x14ac:dyDescent="0.25">
      <c r="A204" s="4" t="s">
        <v>306</v>
      </c>
      <c r="B204" s="22" t="s">
        <v>307</v>
      </c>
      <c r="C204" s="26"/>
      <c r="D204" s="26"/>
      <c r="E204" s="26"/>
      <c r="F204" s="26"/>
      <c r="G204" s="21">
        <v>864.2</v>
      </c>
    </row>
    <row r="205" spans="1:8" x14ac:dyDescent="0.25">
      <c r="A205" s="4" t="s">
        <v>308</v>
      </c>
      <c r="B205" s="20" t="s">
        <v>307</v>
      </c>
      <c r="C205" s="26"/>
      <c r="D205" s="26"/>
      <c r="E205" s="26"/>
      <c r="F205" s="26"/>
      <c r="G205" s="21">
        <v>864.2</v>
      </c>
    </row>
    <row r="206" spans="1:8" x14ac:dyDescent="0.25">
      <c r="A206" s="4" t="s">
        <v>309</v>
      </c>
      <c r="B206" s="20" t="s">
        <v>307</v>
      </c>
      <c r="C206" s="26"/>
      <c r="D206" s="26"/>
      <c r="E206" s="26"/>
      <c r="F206" s="26"/>
      <c r="G206" s="21">
        <v>864.2</v>
      </c>
    </row>
    <row r="207" spans="1:8" x14ac:dyDescent="0.25">
      <c r="A207" s="4" t="s">
        <v>310</v>
      </c>
      <c r="B207" s="20" t="s">
        <v>307</v>
      </c>
      <c r="C207" s="26"/>
      <c r="D207" s="26"/>
      <c r="E207" s="26"/>
      <c r="F207" s="26"/>
      <c r="G207" s="21">
        <v>864.2</v>
      </c>
    </row>
    <row r="208" spans="1:8" x14ac:dyDescent="0.25">
      <c r="A208" s="4" t="s">
        <v>311</v>
      </c>
      <c r="B208" s="20" t="s">
        <v>307</v>
      </c>
      <c r="C208" s="26"/>
      <c r="D208" s="26"/>
      <c r="E208" s="26"/>
      <c r="F208" s="26"/>
      <c r="G208" s="21">
        <v>864.2</v>
      </c>
    </row>
    <row r="209" spans="1:7" x14ac:dyDescent="0.25">
      <c r="A209" s="4" t="s">
        <v>312</v>
      </c>
      <c r="B209" s="20" t="s">
        <v>307</v>
      </c>
      <c r="C209" s="26"/>
      <c r="D209" s="26"/>
      <c r="E209" s="26"/>
      <c r="F209" s="26"/>
      <c r="G209" s="21">
        <v>864.2</v>
      </c>
    </row>
    <row r="210" spans="1:7" x14ac:dyDescent="0.25">
      <c r="A210" s="4" t="s">
        <v>313</v>
      </c>
      <c r="B210" s="20" t="s">
        <v>307</v>
      </c>
      <c r="C210" s="26"/>
      <c r="D210" s="26"/>
      <c r="E210" s="26"/>
      <c r="F210" s="26"/>
      <c r="G210" s="21">
        <v>2198.1999999999998</v>
      </c>
    </row>
    <row r="211" spans="1:7" x14ac:dyDescent="0.25">
      <c r="A211" s="4" t="s">
        <v>314</v>
      </c>
      <c r="B211" s="20" t="s">
        <v>307</v>
      </c>
      <c r="C211" s="26"/>
      <c r="D211" s="26"/>
      <c r="E211" s="26"/>
      <c r="F211" s="26"/>
      <c r="G211" s="21">
        <v>2198.1999999999998</v>
      </c>
    </row>
    <row r="212" spans="1:7" x14ac:dyDescent="0.25">
      <c r="A212" s="4" t="s">
        <v>315</v>
      </c>
      <c r="B212" s="20" t="s">
        <v>316</v>
      </c>
      <c r="C212" s="26"/>
      <c r="D212" s="26"/>
      <c r="E212" s="26"/>
      <c r="F212" s="26"/>
      <c r="G212" s="21">
        <v>2082.1999999999998</v>
      </c>
    </row>
    <row r="213" spans="1:7" x14ac:dyDescent="0.25">
      <c r="A213" s="4" t="s">
        <v>317</v>
      </c>
      <c r="B213" s="20" t="s">
        <v>316</v>
      </c>
      <c r="C213" s="26"/>
      <c r="D213" s="26"/>
      <c r="E213" s="26"/>
      <c r="F213" s="26"/>
      <c r="G213" s="21">
        <v>2082.1999999999998</v>
      </c>
    </row>
    <row r="214" spans="1:7" x14ac:dyDescent="0.25">
      <c r="A214" s="4" t="s">
        <v>318</v>
      </c>
      <c r="B214" s="9" t="s">
        <v>319</v>
      </c>
      <c r="C214" s="27">
        <v>74160</v>
      </c>
      <c r="D214" s="27">
        <v>16.5762</v>
      </c>
      <c r="E214" s="27"/>
      <c r="F214" s="27"/>
      <c r="G214" s="8">
        <f t="shared" ref="G214:G230" si="0">+C214*D214</f>
        <v>1229290.9920000001</v>
      </c>
    </row>
    <row r="215" spans="1:7" x14ac:dyDescent="0.25">
      <c r="A215" s="4" t="s">
        <v>320</v>
      </c>
      <c r="B215" s="9" t="s">
        <v>321</v>
      </c>
      <c r="C215" s="27">
        <v>17000</v>
      </c>
      <c r="D215" s="27">
        <v>16.5762</v>
      </c>
      <c r="E215" s="27"/>
      <c r="F215" s="27"/>
      <c r="G215" s="8">
        <f t="shared" si="0"/>
        <v>281795.40000000002</v>
      </c>
    </row>
    <row r="216" spans="1:7" x14ac:dyDescent="0.25">
      <c r="A216" s="4" t="s">
        <v>322</v>
      </c>
      <c r="B216" s="9" t="s">
        <v>323</v>
      </c>
      <c r="C216" s="27">
        <v>2904.37</v>
      </c>
      <c r="D216" s="27">
        <v>16.5762</v>
      </c>
      <c r="E216" s="27"/>
      <c r="F216" s="27"/>
      <c r="G216" s="8">
        <f t="shared" si="0"/>
        <v>48143.417993999996</v>
      </c>
    </row>
    <row r="217" spans="1:7" x14ac:dyDescent="0.25">
      <c r="A217" s="4" t="s">
        <v>324</v>
      </c>
      <c r="B217" s="9" t="s">
        <v>325</v>
      </c>
      <c r="C217" s="27">
        <v>7251.2</v>
      </c>
      <c r="D217" s="27">
        <v>16.5762</v>
      </c>
      <c r="E217" s="27"/>
      <c r="F217" s="27"/>
      <c r="G217" s="8">
        <f t="shared" si="0"/>
        <v>120197.34144</v>
      </c>
    </row>
    <row r="218" spans="1:7" ht="26.25" x14ac:dyDescent="0.25">
      <c r="A218" s="4" t="s">
        <v>326</v>
      </c>
      <c r="B218" s="9" t="s">
        <v>327</v>
      </c>
      <c r="C218" s="27">
        <v>3369.6</v>
      </c>
      <c r="D218" s="27">
        <v>16.5762</v>
      </c>
      <c r="E218" s="27"/>
      <c r="F218" s="27"/>
      <c r="G218" s="8">
        <f t="shared" si="0"/>
        <v>55855.163520000002</v>
      </c>
    </row>
    <row r="219" spans="1:7" x14ac:dyDescent="0.25">
      <c r="A219" s="4" t="s">
        <v>328</v>
      </c>
      <c r="B219" s="9" t="s">
        <v>329</v>
      </c>
      <c r="C219" s="27">
        <v>227.63</v>
      </c>
      <c r="D219" s="27">
        <v>16.5762</v>
      </c>
      <c r="E219" s="27"/>
      <c r="F219" s="27"/>
      <c r="G219" s="8">
        <f t="shared" si="0"/>
        <v>3773.2404059999999</v>
      </c>
    </row>
    <row r="220" spans="1:7" ht="26.25" x14ac:dyDescent="0.25">
      <c r="A220" s="4" t="s">
        <v>330</v>
      </c>
      <c r="B220" s="9" t="s">
        <v>331</v>
      </c>
      <c r="C220" s="27">
        <v>600</v>
      </c>
      <c r="D220" s="27">
        <v>16.5762</v>
      </c>
      <c r="E220" s="27"/>
      <c r="F220" s="27"/>
      <c r="G220" s="8">
        <f t="shared" si="0"/>
        <v>9945.7199999999993</v>
      </c>
    </row>
    <row r="221" spans="1:7" x14ac:dyDescent="0.25">
      <c r="A221" s="4" t="s">
        <v>332</v>
      </c>
      <c r="B221" s="9" t="s">
        <v>333</v>
      </c>
      <c r="C221" s="27">
        <v>170</v>
      </c>
      <c r="D221" s="27">
        <v>16.5762</v>
      </c>
      <c r="E221" s="27"/>
      <c r="F221" s="27"/>
      <c r="G221" s="8">
        <f t="shared" si="0"/>
        <v>2817.9540000000002</v>
      </c>
    </row>
    <row r="222" spans="1:7" x14ac:dyDescent="0.25">
      <c r="A222" s="4" t="s">
        <v>334</v>
      </c>
      <c r="B222" s="9" t="s">
        <v>335</v>
      </c>
      <c r="C222" s="27">
        <v>810</v>
      </c>
      <c r="D222" s="27">
        <v>16.5762</v>
      </c>
      <c r="E222" s="27"/>
      <c r="F222" s="27"/>
      <c r="G222" s="8">
        <f t="shared" si="0"/>
        <v>13426.722</v>
      </c>
    </row>
    <row r="223" spans="1:7" x14ac:dyDescent="0.25">
      <c r="A223" s="4" t="s">
        <v>336</v>
      </c>
      <c r="B223" s="9" t="s">
        <v>337</v>
      </c>
      <c r="C223" s="27">
        <v>937</v>
      </c>
      <c r="D223" s="27">
        <v>16.5762</v>
      </c>
      <c r="E223" s="27"/>
      <c r="F223" s="27"/>
      <c r="G223" s="8">
        <f t="shared" si="0"/>
        <v>15531.8994</v>
      </c>
    </row>
    <row r="224" spans="1:7" x14ac:dyDescent="0.25">
      <c r="A224" s="4" t="s">
        <v>338</v>
      </c>
      <c r="B224" s="9" t="s">
        <v>339</v>
      </c>
      <c r="C224" s="27">
        <v>437.1</v>
      </c>
      <c r="D224" s="27">
        <v>16.5762</v>
      </c>
      <c r="E224" s="27"/>
      <c r="F224" s="27"/>
      <c r="G224" s="8">
        <f t="shared" si="0"/>
        <v>7245.4570200000007</v>
      </c>
    </row>
    <row r="225" spans="1:7" x14ac:dyDescent="0.25">
      <c r="A225" s="4" t="s">
        <v>340</v>
      </c>
      <c r="B225" s="9" t="s">
        <v>341</v>
      </c>
      <c r="C225" s="27">
        <v>10500</v>
      </c>
      <c r="D225" s="27">
        <v>16.5762</v>
      </c>
      <c r="E225" s="27"/>
      <c r="F225" s="27"/>
      <c r="G225" s="8">
        <f t="shared" si="0"/>
        <v>174050.1</v>
      </c>
    </row>
    <row r="226" spans="1:7" x14ac:dyDescent="0.25">
      <c r="A226" s="4" t="s">
        <v>342</v>
      </c>
      <c r="B226" s="9" t="s">
        <v>343</v>
      </c>
      <c r="C226" s="27">
        <v>1600</v>
      </c>
      <c r="D226" s="27">
        <v>16.5762</v>
      </c>
      <c r="E226" s="27"/>
      <c r="F226" s="27"/>
      <c r="G226" s="8">
        <f t="shared" si="0"/>
        <v>26521.919999999998</v>
      </c>
    </row>
    <row r="227" spans="1:7" x14ac:dyDescent="0.25">
      <c r="A227" s="4" t="s">
        <v>344</v>
      </c>
      <c r="B227" s="9" t="s">
        <v>345</v>
      </c>
      <c r="C227" s="27">
        <v>8400</v>
      </c>
      <c r="D227" s="27">
        <v>15.86125972</v>
      </c>
      <c r="E227" s="27"/>
      <c r="F227" s="27"/>
      <c r="G227" s="8">
        <f t="shared" si="0"/>
        <v>133234.58164799999</v>
      </c>
    </row>
    <row r="228" spans="1:7" x14ac:dyDescent="0.25">
      <c r="A228" s="4" t="s">
        <v>346</v>
      </c>
      <c r="B228" s="9" t="s">
        <v>347</v>
      </c>
      <c r="C228" s="27">
        <v>5045.95</v>
      </c>
      <c r="D228" s="27">
        <v>15.86125972</v>
      </c>
      <c r="E228" s="27"/>
      <c r="F228" s="27"/>
      <c r="G228" s="8">
        <f t="shared" si="0"/>
        <v>80035.12348413399</v>
      </c>
    </row>
    <row r="229" spans="1:7" ht="26.25" x14ac:dyDescent="0.25">
      <c r="A229" s="4" t="s">
        <v>348</v>
      </c>
      <c r="B229" s="9" t="s">
        <v>349</v>
      </c>
      <c r="C229" s="27">
        <v>1749.36</v>
      </c>
      <c r="D229" s="27">
        <v>15.86125972</v>
      </c>
      <c r="E229" s="27"/>
      <c r="F229" s="27"/>
      <c r="G229" s="8">
        <f t="shared" si="0"/>
        <v>27747.053303779197</v>
      </c>
    </row>
    <row r="230" spans="1:7" x14ac:dyDescent="0.25">
      <c r="A230" s="4" t="s">
        <v>350</v>
      </c>
      <c r="B230" s="9" t="s">
        <v>351</v>
      </c>
      <c r="C230" s="27">
        <v>538.16999999999996</v>
      </c>
      <c r="D230" s="27">
        <v>15.86125972</v>
      </c>
      <c r="E230" s="27"/>
      <c r="F230" s="27"/>
      <c r="G230" s="8">
        <f t="shared" si="0"/>
        <v>8536.0541435123996</v>
      </c>
    </row>
    <row r="231" spans="1:7" x14ac:dyDescent="0.25">
      <c r="A231" s="4" t="s">
        <v>352</v>
      </c>
      <c r="B231" s="9" t="s">
        <v>353</v>
      </c>
      <c r="C231" s="27">
        <f>10300*1.15</f>
        <v>11844.999999999998</v>
      </c>
      <c r="D231" s="27">
        <v>13.5826868072</v>
      </c>
      <c r="E231" s="27"/>
      <c r="F231" s="27"/>
      <c r="G231" s="8">
        <v>160938.01500000001</v>
      </c>
    </row>
    <row r="232" spans="1:7" x14ac:dyDescent="0.25">
      <c r="A232" s="4" t="s">
        <v>354</v>
      </c>
      <c r="B232" s="9" t="s">
        <v>355</v>
      </c>
      <c r="C232" s="27">
        <f>3600*1.15</f>
        <v>4140</v>
      </c>
      <c r="D232" s="27">
        <v>13.5826868072</v>
      </c>
      <c r="E232" s="27"/>
      <c r="F232" s="27"/>
      <c r="G232" s="8">
        <v>56250.18</v>
      </c>
    </row>
    <row r="233" spans="1:7" ht="26.25" x14ac:dyDescent="0.25">
      <c r="A233" s="4" t="s">
        <v>356</v>
      </c>
      <c r="B233" s="9" t="s">
        <v>357</v>
      </c>
      <c r="C233" s="27">
        <f>47000*1.15</f>
        <v>54049.999999999993</v>
      </c>
      <c r="D233" s="27">
        <v>13.5826868072</v>
      </c>
      <c r="E233" s="27"/>
      <c r="F233" s="27"/>
      <c r="G233" s="8">
        <v>734377.35</v>
      </c>
    </row>
    <row r="234" spans="1:7" x14ac:dyDescent="0.25">
      <c r="A234" s="4" t="s">
        <v>358</v>
      </c>
      <c r="B234" s="9" t="s">
        <v>359</v>
      </c>
      <c r="C234" s="26"/>
      <c r="D234" s="26"/>
      <c r="E234" s="26"/>
      <c r="F234" s="26"/>
      <c r="G234" s="21">
        <f>1314670*1.16</f>
        <v>1525017.2</v>
      </c>
    </row>
    <row r="235" spans="1:7" x14ac:dyDescent="0.25">
      <c r="A235" s="4" t="s">
        <v>360</v>
      </c>
      <c r="B235" s="9" t="s">
        <v>361</v>
      </c>
      <c r="C235" s="26"/>
      <c r="D235" s="26"/>
      <c r="E235" s="26"/>
      <c r="F235" s="26"/>
      <c r="G235" s="21">
        <f>882000*1.16</f>
        <v>1023119.9999999999</v>
      </c>
    </row>
    <row r="236" spans="1:7" x14ac:dyDescent="0.25">
      <c r="A236" s="4" t="s">
        <v>362</v>
      </c>
      <c r="B236" s="9" t="s">
        <v>363</v>
      </c>
      <c r="C236" s="26"/>
      <c r="D236" s="26"/>
      <c r="E236" s="26"/>
      <c r="F236" s="26"/>
      <c r="G236" s="21">
        <v>3480</v>
      </c>
    </row>
    <row r="237" spans="1:7" x14ac:dyDescent="0.25">
      <c r="A237" s="4" t="s">
        <v>364</v>
      </c>
      <c r="B237" s="9" t="s">
        <v>365</v>
      </c>
      <c r="C237" s="26"/>
      <c r="D237" s="26"/>
      <c r="E237" s="26">
        <v>1129.31</v>
      </c>
      <c r="F237" s="26">
        <v>1.1599999999999999</v>
      </c>
      <c r="G237" s="21">
        <f>+E237*F237</f>
        <v>1309.9995999999999</v>
      </c>
    </row>
    <row r="238" spans="1:7" x14ac:dyDescent="0.25">
      <c r="A238" s="4" t="s">
        <v>366</v>
      </c>
      <c r="B238" s="9" t="s">
        <v>367</v>
      </c>
      <c r="C238" s="26"/>
      <c r="D238" s="26"/>
      <c r="E238" s="26">
        <v>107.78</v>
      </c>
      <c r="F238" s="26">
        <v>1.1599999999999999</v>
      </c>
      <c r="G238" s="21">
        <f>+E238*F238</f>
        <v>125.0248</v>
      </c>
    </row>
    <row r="239" spans="1:7" x14ac:dyDescent="0.25">
      <c r="A239" s="4" t="s">
        <v>368</v>
      </c>
      <c r="B239" s="9" t="s">
        <v>369</v>
      </c>
      <c r="C239" s="26"/>
      <c r="D239" s="26"/>
      <c r="E239" s="26">
        <v>46.55</v>
      </c>
      <c r="F239" s="26">
        <v>1.1599999999999999</v>
      </c>
      <c r="G239" s="21">
        <f>+E239*F239</f>
        <v>53.99799999999999</v>
      </c>
    </row>
    <row r="240" spans="1:7" x14ac:dyDescent="0.25">
      <c r="A240" s="4" t="s">
        <v>370</v>
      </c>
      <c r="B240" s="9" t="s">
        <v>371</v>
      </c>
      <c r="C240" s="26"/>
      <c r="D240" s="26"/>
      <c r="E240" s="26">
        <v>84.45</v>
      </c>
      <c r="F240" s="26">
        <v>1.1599999999999999</v>
      </c>
      <c r="G240" s="21">
        <f>+E240*F240-0.41</f>
        <v>97.552000000000007</v>
      </c>
    </row>
    <row r="241" spans="1:7" x14ac:dyDescent="0.25">
      <c r="A241" s="4" t="s">
        <v>372</v>
      </c>
      <c r="B241" s="9" t="s">
        <v>373</v>
      </c>
      <c r="C241" s="26"/>
      <c r="D241" s="26"/>
      <c r="E241" s="26">
        <v>114.12</v>
      </c>
      <c r="F241" s="26">
        <v>1.1599999999999999</v>
      </c>
      <c r="G241" s="21">
        <f t="shared" ref="G241:G256" si="1">+E241*F241</f>
        <v>132.3792</v>
      </c>
    </row>
    <row r="242" spans="1:7" x14ac:dyDescent="0.25">
      <c r="A242" s="4" t="s">
        <v>374</v>
      </c>
      <c r="B242" s="9" t="s">
        <v>375</v>
      </c>
      <c r="C242" s="26"/>
      <c r="D242" s="26"/>
      <c r="E242" s="26">
        <v>192.44</v>
      </c>
      <c r="F242" s="26">
        <v>1.1599999999999999</v>
      </c>
      <c r="G242" s="21">
        <f t="shared" si="1"/>
        <v>223.23039999999997</v>
      </c>
    </row>
    <row r="243" spans="1:7" x14ac:dyDescent="0.25">
      <c r="A243" s="4" t="s">
        <v>376</v>
      </c>
      <c r="B243" s="9" t="s">
        <v>377</v>
      </c>
      <c r="C243" s="26"/>
      <c r="D243" s="26"/>
      <c r="E243" s="26">
        <v>379.31</v>
      </c>
      <c r="F243" s="26">
        <v>1.1599999999999999</v>
      </c>
      <c r="G243" s="21">
        <f t="shared" si="1"/>
        <v>439.99959999999999</v>
      </c>
    </row>
    <row r="244" spans="1:7" x14ac:dyDescent="0.25">
      <c r="A244" s="4" t="s">
        <v>378</v>
      </c>
      <c r="B244" s="9" t="s">
        <v>379</v>
      </c>
      <c r="C244" s="26"/>
      <c r="D244" s="26"/>
      <c r="E244" s="26">
        <v>106.18</v>
      </c>
      <c r="F244" s="26">
        <v>1.1599999999999999</v>
      </c>
      <c r="G244" s="21">
        <f t="shared" si="1"/>
        <v>123.1688</v>
      </c>
    </row>
    <row r="245" spans="1:7" x14ac:dyDescent="0.25">
      <c r="A245" s="4" t="s">
        <v>380</v>
      </c>
      <c r="B245" s="9" t="s">
        <v>381</v>
      </c>
      <c r="C245" s="26"/>
      <c r="D245" s="26"/>
      <c r="E245" s="26">
        <v>84.72</v>
      </c>
      <c r="F245" s="26">
        <v>1.1599999999999999</v>
      </c>
      <c r="G245" s="21">
        <f t="shared" si="1"/>
        <v>98.275199999999998</v>
      </c>
    </row>
    <row r="246" spans="1:7" x14ac:dyDescent="0.25">
      <c r="A246" s="4" t="s">
        <v>382</v>
      </c>
      <c r="B246" s="9" t="s">
        <v>381</v>
      </c>
      <c r="C246" s="26"/>
      <c r="D246" s="26"/>
      <c r="E246" s="26">
        <v>58</v>
      </c>
      <c r="F246" s="26">
        <v>1.1599999999999999</v>
      </c>
      <c r="G246" s="21">
        <f t="shared" si="1"/>
        <v>67.28</v>
      </c>
    </row>
    <row r="247" spans="1:7" x14ac:dyDescent="0.25">
      <c r="A247" s="4" t="s">
        <v>383</v>
      </c>
      <c r="B247" s="20" t="s">
        <v>381</v>
      </c>
      <c r="C247" s="26"/>
      <c r="D247" s="26"/>
      <c r="E247" s="26">
        <v>18.11</v>
      </c>
      <c r="F247" s="26">
        <v>1.1599999999999999</v>
      </c>
      <c r="G247" s="21">
        <f t="shared" si="1"/>
        <v>21.007599999999996</v>
      </c>
    </row>
    <row r="248" spans="1:7" x14ac:dyDescent="0.25">
      <c r="A248" s="4" t="s">
        <v>384</v>
      </c>
      <c r="B248" s="20" t="s">
        <v>381</v>
      </c>
      <c r="C248" s="26"/>
      <c r="D248" s="26"/>
      <c r="E248" s="26">
        <v>14.66</v>
      </c>
      <c r="F248" s="26">
        <v>1.1599999999999999</v>
      </c>
      <c r="G248" s="21">
        <f t="shared" si="1"/>
        <v>17.005599999999998</v>
      </c>
    </row>
    <row r="249" spans="1:7" x14ac:dyDescent="0.25">
      <c r="A249" s="4" t="s">
        <v>385</v>
      </c>
      <c r="B249" s="20" t="s">
        <v>381</v>
      </c>
      <c r="C249" s="26"/>
      <c r="D249" s="26"/>
      <c r="E249" s="26">
        <v>16.38</v>
      </c>
      <c r="F249" s="26">
        <v>1.1599999999999999</v>
      </c>
      <c r="G249" s="21">
        <f t="shared" si="1"/>
        <v>19.000799999999998</v>
      </c>
    </row>
    <row r="250" spans="1:7" x14ac:dyDescent="0.25">
      <c r="A250" s="4" t="s">
        <v>386</v>
      </c>
      <c r="B250" s="20" t="s">
        <v>381</v>
      </c>
      <c r="C250" s="26"/>
      <c r="D250" s="26"/>
      <c r="E250" s="26">
        <v>13.79</v>
      </c>
      <c r="F250" s="26">
        <v>1.1599999999999999</v>
      </c>
      <c r="G250" s="21">
        <f t="shared" si="1"/>
        <v>15.996399999999998</v>
      </c>
    </row>
    <row r="251" spans="1:7" x14ac:dyDescent="0.25">
      <c r="A251" s="4" t="s">
        <v>387</v>
      </c>
      <c r="B251" s="20" t="s">
        <v>381</v>
      </c>
      <c r="C251" s="26"/>
      <c r="D251" s="26"/>
      <c r="E251" s="26">
        <v>11.21</v>
      </c>
      <c r="F251" s="26">
        <v>1.1599999999999999</v>
      </c>
      <c r="G251" s="21">
        <f t="shared" si="1"/>
        <v>13.0036</v>
      </c>
    </row>
    <row r="252" spans="1:7" x14ac:dyDescent="0.25">
      <c r="A252" s="4" t="s">
        <v>388</v>
      </c>
      <c r="B252" s="20" t="s">
        <v>389</v>
      </c>
      <c r="C252" s="26"/>
      <c r="D252" s="26"/>
      <c r="E252" s="26">
        <v>16.829999999999998</v>
      </c>
      <c r="F252" s="26">
        <v>1.1599999999999999</v>
      </c>
      <c r="G252" s="21">
        <f t="shared" si="1"/>
        <v>19.522799999999997</v>
      </c>
    </row>
    <row r="253" spans="1:7" x14ac:dyDescent="0.25">
      <c r="A253" s="4" t="s">
        <v>390</v>
      </c>
      <c r="B253" s="20" t="s">
        <v>389</v>
      </c>
      <c r="C253" s="26"/>
      <c r="D253" s="26"/>
      <c r="E253" s="26">
        <v>17.07</v>
      </c>
      <c r="F253" s="26">
        <v>1.1599999999999999</v>
      </c>
      <c r="G253" s="21">
        <f t="shared" si="1"/>
        <v>19.801199999999998</v>
      </c>
    </row>
    <row r="254" spans="1:7" x14ac:dyDescent="0.25">
      <c r="A254" s="4" t="s">
        <v>391</v>
      </c>
      <c r="B254" s="20" t="s">
        <v>389</v>
      </c>
      <c r="C254" s="26"/>
      <c r="D254" s="26"/>
      <c r="E254" s="26">
        <v>17.52</v>
      </c>
      <c r="F254" s="26">
        <v>1.1599999999999999</v>
      </c>
      <c r="G254" s="21">
        <f t="shared" si="1"/>
        <v>20.323199999999996</v>
      </c>
    </row>
    <row r="255" spans="1:7" x14ac:dyDescent="0.25">
      <c r="A255" s="4" t="s">
        <v>392</v>
      </c>
      <c r="B255" s="20" t="s">
        <v>389</v>
      </c>
      <c r="C255" s="26"/>
      <c r="D255" s="26"/>
      <c r="E255" s="26">
        <v>9.48</v>
      </c>
      <c r="F255" s="26">
        <v>1.1599999999999999</v>
      </c>
      <c r="G255" s="21">
        <f t="shared" si="1"/>
        <v>10.9968</v>
      </c>
    </row>
    <row r="256" spans="1:7" x14ac:dyDescent="0.25">
      <c r="A256" s="4" t="s">
        <v>393</v>
      </c>
      <c r="B256" s="20" t="s">
        <v>394</v>
      </c>
      <c r="C256" s="26"/>
      <c r="D256" s="26"/>
      <c r="E256" s="26">
        <v>400</v>
      </c>
      <c r="F256" s="26">
        <v>1.1599999999999999</v>
      </c>
      <c r="G256" s="21">
        <f t="shared" si="1"/>
        <v>463.99999999999994</v>
      </c>
    </row>
    <row r="257" spans="1:7" x14ac:dyDescent="0.25">
      <c r="A257" s="4" t="s">
        <v>395</v>
      </c>
      <c r="B257" s="20" t="s">
        <v>396</v>
      </c>
      <c r="C257" s="26"/>
      <c r="D257" s="26"/>
      <c r="E257" s="26"/>
      <c r="F257" s="26"/>
      <c r="G257" s="21">
        <v>182700</v>
      </c>
    </row>
    <row r="258" spans="1:7" x14ac:dyDescent="0.25">
      <c r="A258" s="4" t="s">
        <v>397</v>
      </c>
      <c r="B258" s="20" t="s">
        <v>398</v>
      </c>
      <c r="C258" s="26"/>
      <c r="D258" s="26"/>
      <c r="E258" s="26"/>
      <c r="F258" s="26"/>
      <c r="G258" s="21">
        <v>3569</v>
      </c>
    </row>
    <row r="259" spans="1:7" x14ac:dyDescent="0.25">
      <c r="A259" s="4" t="s">
        <v>399</v>
      </c>
      <c r="B259" s="20" t="s">
        <v>400</v>
      </c>
      <c r="C259" s="26"/>
      <c r="D259" s="26"/>
      <c r="E259" s="26"/>
      <c r="F259" s="26"/>
      <c r="G259" s="21">
        <v>145000</v>
      </c>
    </row>
    <row r="260" spans="1:7" x14ac:dyDescent="0.25">
      <c r="A260" s="4" t="s">
        <v>401</v>
      </c>
      <c r="B260" s="20" t="s">
        <v>402</v>
      </c>
      <c r="C260" s="26"/>
      <c r="D260" s="26"/>
      <c r="E260" s="26"/>
      <c r="F260" s="26"/>
      <c r="G260" s="21">
        <v>67867.77</v>
      </c>
    </row>
    <row r="261" spans="1:7" x14ac:dyDescent="0.25">
      <c r="A261" s="4" t="s">
        <v>403</v>
      </c>
      <c r="B261" s="20" t="s">
        <v>404</v>
      </c>
      <c r="C261" s="26"/>
      <c r="D261" s="26"/>
      <c r="E261" s="26"/>
      <c r="F261" s="26"/>
      <c r="G261" s="21">
        <v>925.68</v>
      </c>
    </row>
    <row r="262" spans="1:7" x14ac:dyDescent="0.25">
      <c r="A262" s="4" t="s">
        <v>405</v>
      </c>
      <c r="B262" s="20" t="s">
        <v>404</v>
      </c>
      <c r="C262" s="26"/>
      <c r="D262" s="26"/>
      <c r="E262" s="26"/>
      <c r="F262" s="26"/>
      <c r="G262" s="21">
        <v>925.68</v>
      </c>
    </row>
    <row r="263" spans="1:7" x14ac:dyDescent="0.25">
      <c r="A263" s="4" t="s">
        <v>406</v>
      </c>
      <c r="B263" s="20" t="s">
        <v>404</v>
      </c>
      <c r="C263" s="26"/>
      <c r="D263" s="26"/>
      <c r="E263" s="26"/>
      <c r="F263" s="26"/>
      <c r="G263" s="21">
        <v>925.68</v>
      </c>
    </row>
    <row r="264" spans="1:7" x14ac:dyDescent="0.25">
      <c r="A264" s="4" t="s">
        <v>407</v>
      </c>
      <c r="B264" s="20" t="s">
        <v>404</v>
      </c>
      <c r="C264" s="26"/>
      <c r="D264" s="26"/>
      <c r="E264" s="26"/>
      <c r="F264" s="26"/>
      <c r="G264" s="21">
        <v>925.68</v>
      </c>
    </row>
    <row r="265" spans="1:7" x14ac:dyDescent="0.25">
      <c r="A265" s="4" t="s">
        <v>408</v>
      </c>
      <c r="B265" s="20" t="s">
        <v>404</v>
      </c>
      <c r="C265" s="26"/>
      <c r="D265" s="26"/>
      <c r="E265" s="26"/>
      <c r="F265" s="26"/>
      <c r="G265" s="21">
        <v>925.68</v>
      </c>
    </row>
    <row r="266" spans="1:7" x14ac:dyDescent="0.25">
      <c r="A266" s="4" t="s">
        <v>409</v>
      </c>
      <c r="B266" s="20" t="s">
        <v>404</v>
      </c>
      <c r="C266" s="26"/>
      <c r="D266" s="26"/>
      <c r="E266" s="26"/>
      <c r="F266" s="26"/>
      <c r="G266" s="21">
        <v>925.68</v>
      </c>
    </row>
    <row r="267" spans="1:7" x14ac:dyDescent="0.25">
      <c r="A267" s="4" t="s">
        <v>410</v>
      </c>
      <c r="B267" s="20" t="s">
        <v>404</v>
      </c>
      <c r="C267" s="26"/>
      <c r="D267" s="26"/>
      <c r="E267" s="26"/>
      <c r="F267" s="26"/>
      <c r="G267" s="21">
        <v>925.68</v>
      </c>
    </row>
    <row r="268" spans="1:7" x14ac:dyDescent="0.25">
      <c r="A268" s="4" t="s">
        <v>411</v>
      </c>
      <c r="B268" s="20" t="s">
        <v>404</v>
      </c>
      <c r="C268" s="26"/>
      <c r="D268" s="26"/>
      <c r="E268" s="26"/>
      <c r="F268" s="26"/>
      <c r="G268" s="21">
        <v>925.68</v>
      </c>
    </row>
    <row r="269" spans="1:7" x14ac:dyDescent="0.25">
      <c r="A269" s="4" t="s">
        <v>412</v>
      </c>
      <c r="B269" s="20" t="s">
        <v>404</v>
      </c>
      <c r="C269" s="26"/>
      <c r="D269" s="26"/>
      <c r="E269" s="26"/>
      <c r="F269" s="26"/>
      <c r="G269" s="21">
        <v>925.68</v>
      </c>
    </row>
    <row r="270" spans="1:7" x14ac:dyDescent="0.25">
      <c r="A270" s="4" t="s">
        <v>413</v>
      </c>
      <c r="B270" s="20" t="s">
        <v>404</v>
      </c>
      <c r="C270" s="26"/>
      <c r="D270" s="26"/>
      <c r="E270" s="26"/>
      <c r="F270" s="26"/>
      <c r="G270" s="21">
        <v>925.68</v>
      </c>
    </row>
    <row r="271" spans="1:7" x14ac:dyDescent="0.25">
      <c r="A271" s="4" t="s">
        <v>414</v>
      </c>
      <c r="B271" s="20" t="s">
        <v>404</v>
      </c>
      <c r="C271" s="26"/>
      <c r="D271" s="26"/>
      <c r="E271" s="26"/>
      <c r="F271" s="26"/>
      <c r="G271" s="21">
        <v>925.68</v>
      </c>
    </row>
    <row r="272" spans="1:7" x14ac:dyDescent="0.25">
      <c r="A272" s="4" t="s">
        <v>415</v>
      </c>
      <c r="B272" s="20" t="s">
        <v>416</v>
      </c>
      <c r="C272" s="26"/>
      <c r="D272" s="26"/>
      <c r="E272" s="26"/>
      <c r="F272" s="26"/>
      <c r="G272" s="21">
        <v>19075.740000000002</v>
      </c>
    </row>
    <row r="273" spans="1:7" x14ac:dyDescent="0.25">
      <c r="A273" s="4" t="s">
        <v>417</v>
      </c>
      <c r="B273" s="20" t="s">
        <v>416</v>
      </c>
      <c r="C273" s="26"/>
      <c r="D273" s="26"/>
      <c r="E273" s="26"/>
      <c r="F273" s="26"/>
      <c r="G273" s="21">
        <v>19075.75</v>
      </c>
    </row>
    <row r="274" spans="1:7" x14ac:dyDescent="0.25">
      <c r="A274" s="4" t="s">
        <v>418</v>
      </c>
      <c r="B274" s="20" t="s">
        <v>416</v>
      </c>
      <c r="C274" s="26"/>
      <c r="D274" s="26"/>
      <c r="E274" s="26"/>
      <c r="F274" s="26"/>
      <c r="G274" s="21">
        <v>19075.75</v>
      </c>
    </row>
    <row r="275" spans="1:7" x14ac:dyDescent="0.25">
      <c r="A275" s="4" t="s">
        <v>419</v>
      </c>
      <c r="B275" s="20" t="s">
        <v>416</v>
      </c>
      <c r="C275" s="26"/>
      <c r="D275" s="26"/>
      <c r="E275" s="26"/>
      <c r="F275" s="26"/>
      <c r="G275" s="21">
        <v>19075.75</v>
      </c>
    </row>
    <row r="276" spans="1:7" x14ac:dyDescent="0.25">
      <c r="A276" s="4" t="s">
        <v>420</v>
      </c>
      <c r="B276" s="20" t="s">
        <v>416</v>
      </c>
      <c r="C276" s="26"/>
      <c r="D276" s="26"/>
      <c r="E276" s="26"/>
      <c r="F276" s="26"/>
      <c r="G276" s="21">
        <v>19075.75</v>
      </c>
    </row>
    <row r="277" spans="1:7" x14ac:dyDescent="0.25">
      <c r="A277" s="4" t="s">
        <v>421</v>
      </c>
      <c r="B277" s="20" t="s">
        <v>422</v>
      </c>
      <c r="C277" s="26"/>
      <c r="D277" s="26"/>
      <c r="E277" s="26"/>
      <c r="F277" s="26"/>
      <c r="G277" s="21">
        <v>1354.82</v>
      </c>
    </row>
    <row r="278" spans="1:7" x14ac:dyDescent="0.25">
      <c r="A278" s="4" t="s">
        <v>423</v>
      </c>
      <c r="B278" s="20" t="s">
        <v>424</v>
      </c>
      <c r="C278" s="26"/>
      <c r="D278" s="26"/>
      <c r="E278" s="26"/>
      <c r="F278" s="26"/>
      <c r="G278" s="21">
        <v>10199.129999999999</v>
      </c>
    </row>
    <row r="279" spans="1:7" x14ac:dyDescent="0.25">
      <c r="A279" s="4" t="s">
        <v>425</v>
      </c>
      <c r="B279" s="20" t="s">
        <v>424</v>
      </c>
      <c r="C279" s="26"/>
      <c r="D279" s="26"/>
      <c r="E279" s="26"/>
      <c r="F279" s="26"/>
      <c r="G279" s="21">
        <v>10199.129999999999</v>
      </c>
    </row>
    <row r="280" spans="1:7" x14ac:dyDescent="0.25">
      <c r="A280" s="4" t="s">
        <v>426</v>
      </c>
      <c r="B280" s="20" t="s">
        <v>319</v>
      </c>
      <c r="C280" s="26"/>
      <c r="D280" s="26"/>
      <c r="E280" s="26"/>
      <c r="F280" s="26"/>
      <c r="G280" s="21">
        <v>153616.59</v>
      </c>
    </row>
    <row r="281" spans="1:7" x14ac:dyDescent="0.25">
      <c r="A281" s="4" t="s">
        <v>427</v>
      </c>
      <c r="B281" s="20" t="s">
        <v>319</v>
      </c>
      <c r="C281" s="26"/>
      <c r="D281" s="26"/>
      <c r="E281" s="26"/>
      <c r="F281" s="26"/>
      <c r="G281" s="21">
        <v>153616.59</v>
      </c>
    </row>
    <row r="282" spans="1:7" x14ac:dyDescent="0.25">
      <c r="A282" s="4" t="s">
        <v>428</v>
      </c>
      <c r="B282" s="20" t="s">
        <v>429</v>
      </c>
      <c r="C282" s="26"/>
      <c r="D282" s="26"/>
      <c r="E282" s="26"/>
      <c r="F282" s="26"/>
      <c r="G282" s="21">
        <f>14896*1.16</f>
        <v>17279.36</v>
      </c>
    </row>
    <row r="283" spans="1:7" x14ac:dyDescent="0.25">
      <c r="A283" s="4" t="s">
        <v>430</v>
      </c>
      <c r="B283" s="20" t="s">
        <v>429</v>
      </c>
      <c r="C283" s="26"/>
      <c r="D283" s="26"/>
      <c r="E283" s="26"/>
      <c r="F283" s="26"/>
      <c r="G283" s="21">
        <f>14896*1.16</f>
        <v>17279.36</v>
      </c>
    </row>
    <row r="284" spans="1:7" x14ac:dyDescent="0.25">
      <c r="A284" s="4" t="s">
        <v>431</v>
      </c>
      <c r="B284" s="20" t="s">
        <v>432</v>
      </c>
      <c r="C284" s="26"/>
      <c r="D284" s="26"/>
      <c r="E284" s="26"/>
      <c r="F284" s="26"/>
      <c r="G284" s="21">
        <f>1556.1*1.16</f>
        <v>1805.0759999999998</v>
      </c>
    </row>
    <row r="285" spans="1:7" x14ac:dyDescent="0.25">
      <c r="A285" s="4" t="s">
        <v>433</v>
      </c>
      <c r="B285" s="20" t="s">
        <v>434</v>
      </c>
      <c r="C285" s="26"/>
      <c r="D285" s="26"/>
      <c r="E285" s="26"/>
      <c r="F285" s="26"/>
      <c r="G285" s="21">
        <f>1289.03*1.16</f>
        <v>1495.2747999999999</v>
      </c>
    </row>
    <row r="286" spans="1:7" x14ac:dyDescent="0.25">
      <c r="A286" s="4" t="s">
        <v>435</v>
      </c>
      <c r="B286" s="20" t="s">
        <v>434</v>
      </c>
      <c r="C286" s="26"/>
      <c r="D286" s="26"/>
      <c r="E286" s="26"/>
      <c r="F286" s="26"/>
      <c r="G286" s="21">
        <f>1289.03*1.16</f>
        <v>1495.2747999999999</v>
      </c>
    </row>
    <row r="287" spans="1:7" x14ac:dyDescent="0.25">
      <c r="A287" s="4" t="s">
        <v>436</v>
      </c>
      <c r="B287" s="20" t="s">
        <v>434</v>
      </c>
      <c r="C287" s="26"/>
      <c r="D287" s="26"/>
      <c r="E287" s="26"/>
      <c r="F287" s="26"/>
      <c r="G287" s="21">
        <f>1289.03*1.16</f>
        <v>1495.2747999999999</v>
      </c>
    </row>
    <row r="288" spans="1:7" x14ac:dyDescent="0.25">
      <c r="A288" s="4" t="s">
        <v>437</v>
      </c>
      <c r="B288" s="20" t="s">
        <v>434</v>
      </c>
      <c r="C288" s="26"/>
      <c r="D288" s="26"/>
      <c r="E288" s="26"/>
      <c r="F288" s="26"/>
      <c r="G288" s="21">
        <f>1289.03*1.16</f>
        <v>1495.2747999999999</v>
      </c>
    </row>
    <row r="289" spans="1:8" x14ac:dyDescent="0.25">
      <c r="A289" s="4" t="s">
        <v>438</v>
      </c>
      <c r="B289" s="20" t="s">
        <v>439</v>
      </c>
      <c r="C289" s="26"/>
      <c r="D289" s="26"/>
      <c r="E289" s="26"/>
      <c r="F289" s="26"/>
      <c r="G289" s="21">
        <f>8645*1.16</f>
        <v>10028.199999999999</v>
      </c>
    </row>
    <row r="290" spans="1:8" x14ac:dyDescent="0.25">
      <c r="A290" s="4" t="s">
        <v>440</v>
      </c>
      <c r="B290" s="20" t="s">
        <v>439</v>
      </c>
      <c r="C290" s="26"/>
      <c r="D290" s="26"/>
      <c r="E290" s="26"/>
      <c r="F290" s="26"/>
      <c r="G290" s="21">
        <f>8645*1.16</f>
        <v>10028.199999999999</v>
      </c>
    </row>
    <row r="291" spans="1:8" x14ac:dyDescent="0.25">
      <c r="A291" s="4" t="s">
        <v>441</v>
      </c>
      <c r="B291" s="20" t="s">
        <v>335</v>
      </c>
      <c r="C291" s="26"/>
      <c r="D291" s="26"/>
      <c r="E291" s="26"/>
      <c r="F291" s="26"/>
      <c r="G291" s="21">
        <f>6543.6*1.16+0.01</f>
        <v>7590.5860000000002</v>
      </c>
    </row>
    <row r="292" spans="1:8" x14ac:dyDescent="0.25">
      <c r="A292" s="4" t="s">
        <v>442</v>
      </c>
      <c r="B292" s="20" t="s">
        <v>335</v>
      </c>
      <c r="C292" s="26"/>
      <c r="D292" s="26"/>
      <c r="E292" s="26"/>
      <c r="F292" s="26"/>
      <c r="G292" s="21">
        <f>6543.6*1.16+0.01</f>
        <v>7590.5860000000002</v>
      </c>
    </row>
    <row r="293" spans="1:8" x14ac:dyDescent="0.25">
      <c r="A293" s="4" t="s">
        <v>443</v>
      </c>
      <c r="B293" s="20" t="s">
        <v>335</v>
      </c>
      <c r="C293" s="26"/>
      <c r="D293" s="26"/>
      <c r="E293" s="26"/>
      <c r="F293" s="26"/>
      <c r="G293" s="21">
        <f>6543.6*1.16</f>
        <v>7590.576</v>
      </c>
    </row>
    <row r="294" spans="1:8" x14ac:dyDescent="0.25">
      <c r="A294" s="4" t="s">
        <v>444</v>
      </c>
      <c r="B294" s="20" t="s">
        <v>434</v>
      </c>
      <c r="C294" s="26"/>
      <c r="D294" s="26"/>
      <c r="E294" s="26"/>
      <c r="F294" s="26"/>
      <c r="G294" s="21">
        <f>1289.04*1.16</f>
        <v>1495.2864</v>
      </c>
    </row>
    <row r="295" spans="1:8" x14ac:dyDescent="0.25">
      <c r="A295" s="4" t="s">
        <v>445</v>
      </c>
      <c r="B295" s="20" t="s">
        <v>446</v>
      </c>
      <c r="C295" s="26"/>
      <c r="D295" s="26"/>
      <c r="E295" s="26"/>
      <c r="F295" s="26"/>
      <c r="G295" s="21">
        <f>2113.95*1.16</f>
        <v>2452.1819999999998</v>
      </c>
    </row>
    <row r="296" spans="1:8" x14ac:dyDescent="0.25">
      <c r="A296" s="4" t="s">
        <v>447</v>
      </c>
      <c r="B296" s="20" t="s">
        <v>448</v>
      </c>
      <c r="C296" s="26"/>
      <c r="D296" s="26"/>
      <c r="E296" s="26"/>
      <c r="F296" s="26"/>
      <c r="G296" s="21">
        <v>10583.02</v>
      </c>
    </row>
    <row r="297" spans="1:8" x14ac:dyDescent="0.25">
      <c r="A297" s="4" t="s">
        <v>449</v>
      </c>
      <c r="B297" s="20" t="s">
        <v>400</v>
      </c>
      <c r="C297" s="26"/>
      <c r="D297" s="26"/>
      <c r="E297" s="26"/>
      <c r="F297" s="26"/>
      <c r="G297" s="21">
        <v>48148.58</v>
      </c>
    </row>
    <row r="298" spans="1:8" x14ac:dyDescent="0.25">
      <c r="A298" s="4" t="s">
        <v>450</v>
      </c>
      <c r="B298" s="28" t="s">
        <v>451</v>
      </c>
      <c r="C298" s="26"/>
      <c r="D298" s="26"/>
      <c r="E298" s="26"/>
      <c r="F298" s="26"/>
      <c r="G298" s="29">
        <v>49764</v>
      </c>
    </row>
    <row r="299" spans="1:8" x14ac:dyDescent="0.25">
      <c r="A299" s="4" t="s">
        <v>452</v>
      </c>
      <c r="B299" s="28" t="s">
        <v>453</v>
      </c>
      <c r="C299" s="26"/>
      <c r="D299" s="26"/>
      <c r="E299" s="26"/>
      <c r="F299" s="26"/>
      <c r="G299" s="29">
        <f>33100.4</f>
        <v>33100.400000000001</v>
      </c>
    </row>
    <row r="300" spans="1:8" x14ac:dyDescent="0.25">
      <c r="A300" s="4" t="s">
        <v>454</v>
      </c>
      <c r="B300" s="28" t="s">
        <v>455</v>
      </c>
      <c r="C300" s="26"/>
      <c r="D300" s="26"/>
      <c r="E300" s="26"/>
      <c r="F300" s="26"/>
      <c r="G300" s="29">
        <f>27130.95+27130.95</f>
        <v>54261.9</v>
      </c>
    </row>
    <row r="301" spans="1:8" x14ac:dyDescent="0.25">
      <c r="A301" s="4" t="s">
        <v>456</v>
      </c>
      <c r="B301" s="28" t="s">
        <v>457</v>
      </c>
      <c r="C301" s="26"/>
      <c r="D301" s="26"/>
      <c r="E301" s="26"/>
      <c r="F301" s="26"/>
      <c r="G301" s="29">
        <f>210192+315288</f>
        <v>525480</v>
      </c>
      <c r="H301" s="30"/>
    </row>
    <row r="302" spans="1:8" x14ac:dyDescent="0.25">
      <c r="A302" s="4" t="s">
        <v>458</v>
      </c>
      <c r="B302" s="28" t="s">
        <v>459</v>
      </c>
      <c r="C302" s="26"/>
      <c r="D302" s="26"/>
      <c r="E302" s="26"/>
      <c r="F302" s="26"/>
      <c r="G302" s="29">
        <f>179487.38+179487.38+7900.92</f>
        <v>366875.68</v>
      </c>
      <c r="H302" s="30"/>
    </row>
    <row r="303" spans="1:8" x14ac:dyDescent="0.25">
      <c r="A303" s="4" t="s">
        <v>460</v>
      </c>
      <c r="B303" s="28" t="s">
        <v>461</v>
      </c>
      <c r="C303" s="26"/>
      <c r="D303" s="26"/>
      <c r="E303" s="26"/>
      <c r="F303" s="26"/>
      <c r="G303" s="29">
        <v>25575</v>
      </c>
      <c r="H303" s="30"/>
    </row>
    <row r="304" spans="1:8" x14ac:dyDescent="0.25">
      <c r="A304" s="4"/>
      <c r="B304" s="31" t="s">
        <v>462</v>
      </c>
      <c r="C304" s="4"/>
      <c r="D304" s="4"/>
      <c r="E304" s="4"/>
      <c r="F304" s="4"/>
      <c r="G304" s="6"/>
    </row>
    <row r="305" spans="1:8" x14ac:dyDescent="0.25">
      <c r="A305" s="4" t="s">
        <v>463</v>
      </c>
      <c r="B305" s="20" t="s">
        <v>464</v>
      </c>
      <c r="C305" s="26"/>
      <c r="D305" s="4"/>
      <c r="E305" s="4"/>
      <c r="F305" s="4"/>
      <c r="G305" s="21">
        <v>130798.95</v>
      </c>
    </row>
    <row r="306" spans="1:8" x14ac:dyDescent="0.25">
      <c r="A306" s="4" t="s">
        <v>465</v>
      </c>
      <c r="B306" s="20" t="s">
        <v>466</v>
      </c>
      <c r="C306" s="26"/>
      <c r="D306" s="4"/>
      <c r="E306" s="4"/>
      <c r="F306" s="4"/>
      <c r="G306" s="21">
        <v>1972</v>
      </c>
    </row>
    <row r="307" spans="1:8" x14ac:dyDescent="0.25">
      <c r="A307" s="4" t="s">
        <v>467</v>
      </c>
      <c r="B307" s="20" t="s">
        <v>468</v>
      </c>
      <c r="C307" s="32"/>
      <c r="D307" s="4"/>
      <c r="E307" s="4"/>
      <c r="F307" s="4"/>
      <c r="G307" s="25">
        <f>637224*1.16</f>
        <v>739179.84</v>
      </c>
    </row>
    <row r="308" spans="1:8" x14ac:dyDescent="0.25">
      <c r="A308" s="4" t="s">
        <v>469</v>
      </c>
      <c r="B308" s="20" t="s">
        <v>470</v>
      </c>
      <c r="C308" s="32"/>
      <c r="D308" s="4"/>
      <c r="E308" s="4"/>
      <c r="F308" s="4"/>
      <c r="G308" s="25">
        <f>1058648*1.16</f>
        <v>1228031.68</v>
      </c>
    </row>
    <row r="309" spans="1:8" ht="26.25" x14ac:dyDescent="0.25">
      <c r="A309" s="4" t="s">
        <v>471</v>
      </c>
      <c r="B309" s="20" t="s">
        <v>472</v>
      </c>
      <c r="C309" s="32"/>
      <c r="D309" s="4"/>
      <c r="E309" s="4"/>
      <c r="F309" s="4"/>
      <c r="G309" s="25">
        <f>314400*1.16</f>
        <v>364704</v>
      </c>
    </row>
    <row r="310" spans="1:8" x14ac:dyDescent="0.25">
      <c r="A310" s="4" t="s">
        <v>473</v>
      </c>
      <c r="B310" s="9" t="s">
        <v>474</v>
      </c>
      <c r="C310" s="33"/>
      <c r="D310" s="4"/>
      <c r="E310" s="4"/>
      <c r="F310" s="4"/>
      <c r="G310" s="8">
        <v>332032.31</v>
      </c>
      <c r="H310" s="14"/>
    </row>
    <row r="311" spans="1:8" x14ac:dyDescent="0.25">
      <c r="A311" s="4"/>
      <c r="B311" s="31" t="s">
        <v>475</v>
      </c>
      <c r="C311" s="4"/>
      <c r="D311" s="4"/>
      <c r="E311" s="4"/>
      <c r="F311" s="4"/>
      <c r="G311" s="21"/>
    </row>
    <row r="312" spans="1:8" x14ac:dyDescent="0.25">
      <c r="A312" s="4" t="s">
        <v>476</v>
      </c>
      <c r="B312" s="20" t="s">
        <v>477</v>
      </c>
      <c r="C312" s="4"/>
      <c r="D312" s="4"/>
      <c r="E312" s="4"/>
      <c r="F312" s="4"/>
      <c r="G312" s="21">
        <v>98600</v>
      </c>
    </row>
    <row r="313" spans="1:8" ht="26.25" x14ac:dyDescent="0.25">
      <c r="A313" s="4" t="s">
        <v>478</v>
      </c>
      <c r="B313" s="22" t="s">
        <v>479</v>
      </c>
      <c r="C313" s="4"/>
      <c r="D313" s="4"/>
      <c r="E313" s="4"/>
      <c r="F313" s="4"/>
      <c r="G313" s="21">
        <v>36540</v>
      </c>
    </row>
    <row r="314" spans="1:8" x14ac:dyDescent="0.25">
      <c r="A314" s="4" t="s">
        <v>480</v>
      </c>
      <c r="B314" s="20" t="s">
        <v>481</v>
      </c>
      <c r="C314" s="4"/>
      <c r="D314" s="4"/>
      <c r="E314" s="4"/>
      <c r="F314" s="4"/>
      <c r="G314" s="21">
        <v>7566.68</v>
      </c>
    </row>
    <row r="315" spans="1:8" x14ac:dyDescent="0.25">
      <c r="A315" s="4" t="s">
        <v>482</v>
      </c>
      <c r="B315" s="20" t="s">
        <v>483</v>
      </c>
      <c r="C315" s="4"/>
      <c r="D315" s="4"/>
      <c r="E315" s="4"/>
      <c r="F315" s="4"/>
      <c r="G315" s="21">
        <v>5759.06</v>
      </c>
    </row>
    <row r="316" spans="1:8" x14ac:dyDescent="0.25">
      <c r="A316" s="4" t="s">
        <v>484</v>
      </c>
      <c r="B316" s="20" t="s">
        <v>485</v>
      </c>
      <c r="C316" s="4"/>
      <c r="D316" s="4"/>
      <c r="E316" s="4"/>
      <c r="F316" s="4"/>
      <c r="G316" s="21">
        <v>49411.56</v>
      </c>
    </row>
    <row r="317" spans="1:8" x14ac:dyDescent="0.25">
      <c r="A317" s="4" t="s">
        <v>486</v>
      </c>
      <c r="B317" s="20" t="s">
        <v>487</v>
      </c>
      <c r="C317" s="4"/>
      <c r="D317" s="4"/>
      <c r="E317" s="4"/>
      <c r="F317" s="4"/>
      <c r="G317" s="21">
        <v>2772.4</v>
      </c>
    </row>
    <row r="318" spans="1:8" x14ac:dyDescent="0.25">
      <c r="A318" s="4" t="s">
        <v>488</v>
      </c>
      <c r="B318" s="20" t="s">
        <v>489</v>
      </c>
      <c r="C318" s="4"/>
      <c r="D318" s="4"/>
      <c r="E318" s="4"/>
      <c r="F318" s="4"/>
      <c r="G318" s="21">
        <v>4060</v>
      </c>
    </row>
    <row r="319" spans="1:8" x14ac:dyDescent="0.25">
      <c r="A319" s="4" t="s">
        <v>490</v>
      </c>
      <c r="B319" s="20" t="s">
        <v>491</v>
      </c>
      <c r="C319" s="4"/>
      <c r="D319" s="4"/>
      <c r="E319" s="4"/>
      <c r="F319" s="4"/>
      <c r="G319" s="21">
        <v>159</v>
      </c>
      <c r="H319" s="14"/>
    </row>
    <row r="320" spans="1:8" x14ac:dyDescent="0.25">
      <c r="A320" s="4" t="s">
        <v>492</v>
      </c>
      <c r="B320" s="20" t="s">
        <v>481</v>
      </c>
      <c r="C320" s="4"/>
      <c r="D320" s="4"/>
      <c r="E320" s="4"/>
      <c r="F320" s="4"/>
      <c r="G320" s="21">
        <v>18626.150000000001</v>
      </c>
      <c r="H320" s="14"/>
    </row>
    <row r="321" spans="1:8" x14ac:dyDescent="0.25">
      <c r="A321" s="4" t="s">
        <v>493</v>
      </c>
      <c r="B321" s="20" t="s">
        <v>485</v>
      </c>
      <c r="C321" s="4"/>
      <c r="D321" s="4"/>
      <c r="E321" s="4"/>
      <c r="F321" s="4"/>
      <c r="G321" s="21">
        <v>81435.95</v>
      </c>
      <c r="H321" s="14"/>
    </row>
    <row r="322" spans="1:8" x14ac:dyDescent="0.25">
      <c r="A322" s="4"/>
      <c r="B322" s="34" t="s">
        <v>494</v>
      </c>
      <c r="C322" s="4"/>
      <c r="D322" s="4"/>
      <c r="E322" s="4"/>
      <c r="F322" s="4"/>
      <c r="G322" s="21"/>
    </row>
    <row r="323" spans="1:8" x14ac:dyDescent="0.25">
      <c r="A323" s="4" t="s">
        <v>495</v>
      </c>
      <c r="B323" s="20" t="s">
        <v>496</v>
      </c>
      <c r="C323" s="4"/>
      <c r="D323" s="4"/>
      <c r="E323" s="4"/>
      <c r="F323" s="4"/>
      <c r="G323" s="21">
        <v>3330</v>
      </c>
      <c r="H323" s="14"/>
    </row>
    <row r="324" spans="1:8" x14ac:dyDescent="0.25">
      <c r="A324" s="4"/>
      <c r="B324" s="31" t="s">
        <v>497</v>
      </c>
      <c r="C324" s="4"/>
      <c r="D324" s="4"/>
      <c r="E324" s="4"/>
      <c r="F324" s="4"/>
      <c r="G324" s="6"/>
    </row>
    <row r="325" spans="1:8" x14ac:dyDescent="0.25">
      <c r="A325" s="4" t="s">
        <v>498</v>
      </c>
      <c r="B325" s="20" t="s">
        <v>499</v>
      </c>
      <c r="C325" s="4"/>
      <c r="D325" s="4"/>
      <c r="E325" s="4"/>
      <c r="F325" s="4"/>
      <c r="G325" s="21">
        <v>403304</v>
      </c>
      <c r="H325" s="14"/>
    </row>
    <row r="326" spans="1:8" x14ac:dyDescent="0.25">
      <c r="A326" s="4" t="s">
        <v>500</v>
      </c>
      <c r="B326" s="20" t="s">
        <v>501</v>
      </c>
      <c r="C326" s="4"/>
      <c r="D326" s="4"/>
      <c r="E326" s="4"/>
      <c r="F326" s="4"/>
      <c r="G326" s="35">
        <v>142015.6</v>
      </c>
      <c r="H326" s="14"/>
    </row>
    <row r="327" spans="1:8" x14ac:dyDescent="0.25">
      <c r="A327" s="4"/>
      <c r="B327" s="31" t="s">
        <v>502</v>
      </c>
      <c r="C327" s="4"/>
      <c r="D327" s="4"/>
      <c r="E327" s="4"/>
      <c r="F327" s="4"/>
      <c r="G327" s="6"/>
    </row>
    <row r="328" spans="1:8" x14ac:dyDescent="0.25">
      <c r="A328" s="4" t="s">
        <v>463</v>
      </c>
      <c r="B328" s="22" t="s">
        <v>503</v>
      </c>
      <c r="C328" s="4"/>
      <c r="D328" s="4"/>
      <c r="E328" s="4"/>
      <c r="F328" s="4"/>
      <c r="G328" s="21">
        <v>7965608</v>
      </c>
    </row>
    <row r="329" spans="1:8" x14ac:dyDescent="0.25">
      <c r="A329" s="4" t="s">
        <v>465</v>
      </c>
      <c r="B329" s="20" t="s">
        <v>504</v>
      </c>
      <c r="C329" s="4"/>
      <c r="D329" s="4"/>
      <c r="E329" s="4"/>
      <c r="F329" s="4"/>
      <c r="G329" s="21">
        <f>3383065+220000+172480.2</f>
        <v>3775545.2</v>
      </c>
    </row>
    <row r="330" spans="1:8" x14ac:dyDescent="0.25">
      <c r="A330" s="4" t="s">
        <v>467</v>
      </c>
      <c r="B330" s="22" t="s">
        <v>505</v>
      </c>
      <c r="C330" s="4"/>
      <c r="D330" s="4"/>
      <c r="E330" s="4"/>
      <c r="F330" s="4"/>
      <c r="G330" s="21">
        <v>1270814.24</v>
      </c>
    </row>
    <row r="331" spans="1:8" ht="12.75" customHeight="1" x14ac:dyDescent="0.25">
      <c r="A331" s="4" t="s">
        <v>469</v>
      </c>
      <c r="B331" s="19" t="s">
        <v>506</v>
      </c>
      <c r="C331" s="4"/>
      <c r="D331" s="4"/>
      <c r="E331" s="4"/>
      <c r="F331" s="4"/>
      <c r="G331" s="18">
        <f>30426.8+30427</f>
        <v>60853.8</v>
      </c>
    </row>
    <row r="332" spans="1:8" ht="12.75" customHeight="1" x14ac:dyDescent="0.25">
      <c r="A332" s="4" t="s">
        <v>471</v>
      </c>
      <c r="B332" s="19" t="s">
        <v>507</v>
      </c>
      <c r="C332" s="4"/>
      <c r="D332" s="4"/>
      <c r="E332" s="4"/>
      <c r="F332" s="4"/>
      <c r="G332" s="21">
        <f>50001.6+289794.85+0.17</f>
        <v>339796.61999999994</v>
      </c>
    </row>
    <row r="333" spans="1:8" ht="12.75" customHeight="1" x14ac:dyDescent="0.25">
      <c r="A333" s="4" t="s">
        <v>473</v>
      </c>
      <c r="B333" s="22" t="s">
        <v>508</v>
      </c>
      <c r="C333" s="4"/>
      <c r="D333" s="4"/>
      <c r="E333" s="4"/>
      <c r="F333" s="4"/>
      <c r="G333" s="21">
        <f>'[1]EDIFICIOS NO RESIDENCIALES'!H10+653183.93+283861.28</f>
        <v>4102357.3900000006</v>
      </c>
      <c r="H333" s="14"/>
    </row>
    <row r="335" spans="1:8" x14ac:dyDescent="0.25">
      <c r="B335" s="36" t="s">
        <v>509</v>
      </c>
      <c r="G335" s="37">
        <f>SUM(G7:G333)</f>
        <v>36040245.486159414</v>
      </c>
    </row>
  </sheetData>
  <mergeCells count="4">
    <mergeCell ref="A1:G1"/>
    <mergeCell ref="A2:G2"/>
    <mergeCell ref="A3:G3"/>
    <mergeCell ref="A4:G4"/>
  </mergeCells>
  <pageMargins left="0.86" right="0.7" top="0.5" bottom="0.49" header="0.3" footer="0.3"/>
  <pageSetup scale="97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usuario final</cp:lastModifiedBy>
  <cp:lastPrinted>2016-07-29T19:23:45Z</cp:lastPrinted>
  <dcterms:created xsi:type="dcterms:W3CDTF">2015-10-21T18:51:29Z</dcterms:created>
  <dcterms:modified xsi:type="dcterms:W3CDTF">2016-07-29T19:23:46Z</dcterms:modified>
</cp:coreProperties>
</file>